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40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MEETINGS\April 21, 2023 Town Council Meeting\"/>
    </mc:Choice>
  </mc:AlternateContent>
  <xr:revisionPtr revIDLastSave="0" documentId="8_{BC34C913-8C7C-4C9B-B8A4-306B7A4A7472}" xr6:coauthVersionLast="47" xr6:coauthVersionMax="47" xr10:uidLastSave="{00000000-0000-0000-0000-000000000000}"/>
  <bookViews>
    <workbookView xWindow="-120" yWindow="-120" windowWidth="29040" windowHeight="15840" xr2:uid="{3143E532-6057-4FC2-8B87-20213EBCE034}"/>
  </bookViews>
  <sheets>
    <sheet name="Sheet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I7" i="1"/>
  <c r="I9" i="1"/>
  <c r="I11" i="1"/>
  <c r="I12" i="1"/>
  <c r="I13" i="1"/>
  <c r="I14" i="1"/>
  <c r="J14" i="1" s="1"/>
  <c r="I6" i="1"/>
  <c r="J6" i="1" s="1"/>
  <c r="E6" i="1"/>
  <c r="E7" i="1"/>
  <c r="E9" i="1"/>
  <c r="E5" i="1"/>
  <c r="I5" i="1"/>
  <c r="F13" i="1"/>
  <c r="G15" i="1"/>
  <c r="F12" i="1"/>
  <c r="C15" i="1"/>
  <c r="F11" i="1"/>
  <c r="F10" i="1"/>
  <c r="I10" i="1" s="1"/>
  <c r="F8" i="1"/>
  <c r="I8" i="1" s="1"/>
  <c r="B21" i="2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4" i="2"/>
  <c r="B5" i="2" s="1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3" i="2"/>
  <c r="A4" i="2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" i="2"/>
  <c r="D14" i="1"/>
  <c r="D15" i="1" s="1"/>
  <c r="E14" i="1" l="1"/>
  <c r="J11" i="1"/>
  <c r="J12" i="1"/>
  <c r="J10" i="1"/>
  <c r="E13" i="1"/>
  <c r="E12" i="1"/>
  <c r="E11" i="1"/>
  <c r="E10" i="1"/>
  <c r="E8" i="1"/>
  <c r="I15" i="1"/>
  <c r="J5" i="1"/>
  <c r="F15" i="1"/>
  <c r="J15" i="1" l="1"/>
  <c r="E15" i="1"/>
</calcChain>
</file>

<file path=xl/sharedStrings.xml><?xml version="1.0" encoding="utf-8"?>
<sst xmlns="http://schemas.openxmlformats.org/spreadsheetml/2006/main" count="45" uniqueCount="44">
  <si>
    <t xml:space="preserve">Town of Dewey Beach </t>
  </si>
  <si>
    <t xml:space="preserve">Fund Balance Analysis </t>
  </si>
  <si>
    <t>Audit</t>
  </si>
  <si>
    <t>Unaudited</t>
  </si>
  <si>
    <t xml:space="preserve">Proposed </t>
  </si>
  <si>
    <t>Goal</t>
  </si>
  <si>
    <t xml:space="preserve">Unearned </t>
  </si>
  <si>
    <t>Approp</t>
  </si>
  <si>
    <t xml:space="preserve">Available </t>
  </si>
  <si>
    <t xml:space="preserve">Goal </t>
  </si>
  <si>
    <t>Allocations</t>
  </si>
  <si>
    <t>Revenue</t>
  </si>
  <si>
    <t>Requests</t>
  </si>
  <si>
    <t>Funds</t>
  </si>
  <si>
    <t xml:space="preserve">Fund Balances </t>
  </si>
  <si>
    <t xml:space="preserve">   Committed for streets &amp; infrastructure</t>
  </si>
  <si>
    <t>a)</t>
  </si>
  <si>
    <t xml:space="preserve">   Committed for rainy day fund </t>
  </si>
  <si>
    <t>b)</t>
  </si>
  <si>
    <t xml:space="preserve">   Assigned for broadband infrastructure</t>
  </si>
  <si>
    <t>c)</t>
  </si>
  <si>
    <t xml:space="preserve">   Assigned for comprehensive plan</t>
  </si>
  <si>
    <t>d)</t>
  </si>
  <si>
    <t xml:space="preserve">   Assigned for legal and litigation</t>
  </si>
  <si>
    <t>e)</t>
  </si>
  <si>
    <t xml:space="preserve">   Assigned for public safety</t>
  </si>
  <si>
    <t>f)</t>
  </si>
  <si>
    <t xml:space="preserve">   Assigned for beach safety</t>
  </si>
  <si>
    <t xml:space="preserve">   Assigned for capital improvements - general </t>
  </si>
  <si>
    <t>g)</t>
  </si>
  <si>
    <t xml:space="preserve">   Assigned for capital improvements - townhall</t>
  </si>
  <si>
    <t>h)</t>
  </si>
  <si>
    <t xml:space="preserve">   Unassigned</t>
  </si>
  <si>
    <t>i)</t>
  </si>
  <si>
    <t>Notes</t>
  </si>
  <si>
    <t>a) Per town manager, we have invested $500,000 over the last 3 years and would like to maintain a 3 year balance</t>
  </si>
  <si>
    <t>b) On 4/1/2023, town to allocated excess funds to rainy day fund equyal to 1/2 of 2024 budget. 2025 assumes a 3% increase</t>
  </si>
  <si>
    <t>c) Removal of broadband fund and use of unearned revenue</t>
  </si>
  <si>
    <t>d) Assumes the use of funds in 2024</t>
  </si>
  <si>
    <t>e) Amount included in general fund budget</t>
  </si>
  <si>
    <t>f) Amount equal to restricted grants and donations</t>
  </si>
  <si>
    <t>g) Amount to fluctuate with additions and uses of set-aside accounts</t>
  </si>
  <si>
    <t>h) Unearned revenue applied to townhall with increase associated with current appropriations request at the federal level including EMT barracks</t>
  </si>
  <si>
    <t>i) Equal to 15% of budget, rounded, plus 3% in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</si>
</sst>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1" applyNumberFormat="1" applyFont="1"/>
    <xf numFmtId="165" fontId="0" fillId="0" borderId="0" xfId="2" applyNumberFormat="1" applyFont="1"/>
    <xf numFmtId="165" fontId="0" fillId="0" borderId="1" xfId="2" applyNumberFormat="1" applyFont="1" applyBorder="1"/>
    <xf numFmtId="164" fontId="0" fillId="0" borderId="0" xfId="1" applyNumberFormat="1" applyFont="1" applyBorder="1"/>
    <xf numFmtId="165" fontId="0" fillId="0" borderId="0" xfId="0" applyNumberFormat="1"/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/>
    </xf>
    <xf numFmtId="165" fontId="0" fillId="0" borderId="0" xfId="2" applyNumberFormat="1" applyFont="1" applyAlignment="1">
      <alignment horizontal="center"/>
    </xf>
    <xf numFmtId="49" fontId="0" fillId="0" borderId="0" xfId="1" applyNumberFormat="1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8869F-979C-41B5-8A98-9AB4812E1574}">
  <dimension ref="A1:J26"/>
  <sheetViews>
    <sheetView tabSelected="1" zoomScale="80" zoomScaleNormal="80" workbookViewId="0">
      <selection activeCell="A19" sqref="A19"/>
    </sheetView>
  </sheetViews>
  <sheetFormatPr defaultRowHeight="15"/>
  <cols>
    <col min="1" max="1" width="42.28515625" bestFit="1" customWidth="1"/>
    <col min="3" max="3" width="14.28515625" customWidth="1"/>
    <col min="4" max="5" width="13.85546875" customWidth="1"/>
    <col min="6" max="6" width="15.5703125" style="2" customWidth="1"/>
    <col min="7" max="7" width="14.140625" customWidth="1"/>
    <col min="8" max="8" width="14.28515625" customWidth="1"/>
    <col min="9" max="9" width="15.85546875" customWidth="1"/>
    <col min="10" max="10" width="14.28515625" customWidth="1"/>
    <col min="23" max="23" width="9.7109375" bestFit="1" customWidth="1"/>
  </cols>
  <sheetData>
    <row r="1" spans="1:10">
      <c r="A1" t="s">
        <v>0</v>
      </c>
    </row>
    <row r="2" spans="1:10">
      <c r="A2" t="s">
        <v>1</v>
      </c>
      <c r="C2" s="7" t="s">
        <v>2</v>
      </c>
      <c r="D2" s="7" t="s">
        <v>3</v>
      </c>
      <c r="E2" s="6" t="s">
        <v>4</v>
      </c>
      <c r="F2" s="8" t="s">
        <v>5</v>
      </c>
      <c r="G2" s="6" t="s">
        <v>6</v>
      </c>
      <c r="H2" s="6" t="s">
        <v>7</v>
      </c>
      <c r="I2" s="6" t="s">
        <v>8</v>
      </c>
      <c r="J2" s="6" t="s">
        <v>9</v>
      </c>
    </row>
    <row r="3" spans="1:10">
      <c r="C3" s="9">
        <v>2022</v>
      </c>
      <c r="D3" s="9">
        <v>2023</v>
      </c>
      <c r="E3" s="6" t="s">
        <v>10</v>
      </c>
      <c r="F3" s="9">
        <v>2024</v>
      </c>
      <c r="G3" s="6" t="s">
        <v>11</v>
      </c>
      <c r="H3" s="6" t="s">
        <v>12</v>
      </c>
      <c r="I3" s="6" t="s">
        <v>13</v>
      </c>
      <c r="J3" s="6">
        <v>2025</v>
      </c>
    </row>
    <row r="4" spans="1:10">
      <c r="A4" t="s">
        <v>14</v>
      </c>
      <c r="C4" s="1"/>
      <c r="D4" s="1"/>
    </row>
    <row r="5" spans="1:10">
      <c r="A5" t="s">
        <v>15</v>
      </c>
      <c r="B5" t="s">
        <v>16</v>
      </c>
      <c r="C5" s="2">
        <v>688538</v>
      </c>
      <c r="D5" s="2">
        <v>691187.29</v>
      </c>
      <c r="E5" s="2">
        <f>+F5-D5</f>
        <v>-191187.29000000004</v>
      </c>
      <c r="F5" s="2">
        <v>500000</v>
      </c>
      <c r="G5" s="2"/>
      <c r="H5" s="2"/>
      <c r="I5" s="5">
        <f>+G5+F5</f>
        <v>500000</v>
      </c>
      <c r="J5" s="5">
        <f>+I5</f>
        <v>500000</v>
      </c>
    </row>
    <row r="6" spans="1:10">
      <c r="A6" t="s">
        <v>17</v>
      </c>
      <c r="B6" t="s">
        <v>18</v>
      </c>
      <c r="C6" s="1">
        <v>1972839</v>
      </c>
      <c r="D6" s="1">
        <v>2013362.19</v>
      </c>
      <c r="E6" s="1">
        <f t="shared" ref="E6:E14" si="0">+F6-D6</f>
        <v>264637.81000000006</v>
      </c>
      <c r="F6" s="1">
        <v>2278000</v>
      </c>
      <c r="G6" s="1"/>
      <c r="H6" s="1"/>
      <c r="I6" s="1">
        <f>SUM(F6:H6)</f>
        <v>2278000</v>
      </c>
      <c r="J6" s="1">
        <f>ROUND(+I6*1.03,-3)</f>
        <v>2346000</v>
      </c>
    </row>
    <row r="7" spans="1:10">
      <c r="A7" t="s">
        <v>19</v>
      </c>
      <c r="B7" t="s">
        <v>20</v>
      </c>
      <c r="C7" s="1">
        <v>20531</v>
      </c>
      <c r="D7" s="1">
        <v>28743.75</v>
      </c>
      <c r="E7" s="1">
        <f t="shared" si="0"/>
        <v>-28743.75</v>
      </c>
      <c r="F7" s="1">
        <v>0</v>
      </c>
      <c r="G7" s="1">
        <v>350000</v>
      </c>
      <c r="H7" s="1"/>
      <c r="I7" s="1">
        <f t="shared" ref="I7:I14" si="1">SUM(F7:H7)</f>
        <v>350000</v>
      </c>
      <c r="J7" s="1">
        <v>0</v>
      </c>
    </row>
    <row r="8" spans="1:10">
      <c r="A8" t="s">
        <v>21</v>
      </c>
      <c r="B8" t="s">
        <v>22</v>
      </c>
      <c r="C8" s="1">
        <v>20000</v>
      </c>
      <c r="D8" s="1">
        <v>20000</v>
      </c>
      <c r="E8" s="1">
        <f t="shared" si="0"/>
        <v>0</v>
      </c>
      <c r="F8" s="1">
        <f>+D8</f>
        <v>20000</v>
      </c>
      <c r="G8" s="1"/>
      <c r="H8" s="1"/>
      <c r="I8" s="1">
        <f t="shared" si="1"/>
        <v>20000</v>
      </c>
      <c r="J8" s="1">
        <v>0</v>
      </c>
    </row>
    <row r="9" spans="1:10">
      <c r="A9" t="s">
        <v>23</v>
      </c>
      <c r="B9" t="s">
        <v>24</v>
      </c>
      <c r="C9" s="1">
        <v>7273</v>
      </c>
      <c r="D9" s="1">
        <v>0</v>
      </c>
      <c r="E9" s="1">
        <f t="shared" si="0"/>
        <v>0</v>
      </c>
      <c r="F9" s="1">
        <v>0</v>
      </c>
      <c r="G9" s="1"/>
      <c r="H9" s="1"/>
      <c r="I9" s="1">
        <f t="shared" si="1"/>
        <v>0</v>
      </c>
      <c r="J9" s="1">
        <v>0</v>
      </c>
    </row>
    <row r="10" spans="1:10">
      <c r="A10" t="s">
        <v>25</v>
      </c>
      <c r="B10" t="s">
        <v>26</v>
      </c>
      <c r="C10" s="1">
        <v>138753</v>
      </c>
      <c r="D10" s="1">
        <v>257641.65</v>
      </c>
      <c r="E10" s="1">
        <f t="shared" si="0"/>
        <v>0</v>
      </c>
      <c r="F10" s="1">
        <f>+D10</f>
        <v>257641.65</v>
      </c>
      <c r="G10" s="1"/>
      <c r="H10" s="1"/>
      <c r="I10" s="1">
        <f t="shared" si="1"/>
        <v>257641.65</v>
      </c>
      <c r="J10" s="1">
        <f>+I10</f>
        <v>257641.65</v>
      </c>
    </row>
    <row r="11" spans="1:10">
      <c r="A11" t="s">
        <v>27</v>
      </c>
      <c r="B11" t="s">
        <v>26</v>
      </c>
      <c r="C11" s="1">
        <v>38183</v>
      </c>
      <c r="D11" s="1">
        <v>50038.92</v>
      </c>
      <c r="E11" s="1">
        <f t="shared" si="0"/>
        <v>0</v>
      </c>
      <c r="F11" s="1">
        <f>+D11</f>
        <v>50038.92</v>
      </c>
      <c r="G11" s="1"/>
      <c r="H11" s="1"/>
      <c r="I11" s="1">
        <f t="shared" si="1"/>
        <v>50038.92</v>
      </c>
      <c r="J11" s="1">
        <f t="shared" ref="J11:J12" si="2">+I11</f>
        <v>50038.92</v>
      </c>
    </row>
    <row r="12" spans="1:10">
      <c r="A12" t="s">
        <v>28</v>
      </c>
      <c r="B12" t="s">
        <v>29</v>
      </c>
      <c r="C12" s="1">
        <v>441480</v>
      </c>
      <c r="D12" s="1">
        <v>423053.49</v>
      </c>
      <c r="E12" s="1">
        <f t="shared" si="0"/>
        <v>0</v>
      </c>
      <c r="F12" s="1">
        <f>+D12</f>
        <v>423053.49</v>
      </c>
      <c r="G12" s="1"/>
      <c r="H12" s="1"/>
      <c r="I12" s="1">
        <f t="shared" si="1"/>
        <v>423053.49</v>
      </c>
      <c r="J12" s="1">
        <f t="shared" si="2"/>
        <v>423053.49</v>
      </c>
    </row>
    <row r="13" spans="1:10">
      <c r="A13" t="s">
        <v>30</v>
      </c>
      <c r="B13" t="s">
        <v>31</v>
      </c>
      <c r="C13" s="1">
        <v>2000000</v>
      </c>
      <c r="D13" s="1">
        <v>2107852.7400000002</v>
      </c>
      <c r="E13" s="1">
        <f t="shared" si="0"/>
        <v>287258</v>
      </c>
      <c r="F13" s="1">
        <f>+D13+287258</f>
        <v>2395110.7400000002</v>
      </c>
      <c r="G13" s="1">
        <v>3000000</v>
      </c>
      <c r="H13" s="1">
        <v>3860000</v>
      </c>
      <c r="I13" s="1">
        <f t="shared" si="1"/>
        <v>9255110.7400000002</v>
      </c>
      <c r="J13" s="1">
        <v>0</v>
      </c>
    </row>
    <row r="14" spans="1:10">
      <c r="A14" t="s">
        <v>32</v>
      </c>
      <c r="B14" t="s">
        <v>33</v>
      </c>
      <c r="C14" s="4">
        <v>591852</v>
      </c>
      <c r="D14" s="4">
        <f>883255.16+128709.71</f>
        <v>1011964.87</v>
      </c>
      <c r="E14" s="1">
        <f t="shared" si="0"/>
        <v>-331964.87</v>
      </c>
      <c r="F14" s="4">
        <v>680000</v>
      </c>
      <c r="G14" s="4"/>
      <c r="H14" s="4"/>
      <c r="I14" s="1">
        <f t="shared" si="1"/>
        <v>680000</v>
      </c>
      <c r="J14" s="1">
        <f>ROUND(+I14*1.03,-3)</f>
        <v>700000</v>
      </c>
    </row>
    <row r="15" spans="1:10" ht="15.75" thickBot="1">
      <c r="C15" s="3">
        <f>SUM(C5:C14)</f>
        <v>5919449</v>
      </c>
      <c r="D15" s="3">
        <f t="shared" ref="D15:J15" si="3">SUM(D5:D14)</f>
        <v>6603844.9000000004</v>
      </c>
      <c r="E15" s="3">
        <f t="shared" si="3"/>
        <v>-9.9999999976716936E-2</v>
      </c>
      <c r="F15" s="3">
        <f t="shared" si="3"/>
        <v>6603844.7999999998</v>
      </c>
      <c r="G15" s="3">
        <f t="shared" si="3"/>
        <v>3350000</v>
      </c>
      <c r="H15" s="3">
        <f t="shared" si="3"/>
        <v>3860000</v>
      </c>
      <c r="I15" s="3">
        <f t="shared" si="3"/>
        <v>13813844.800000001</v>
      </c>
      <c r="J15" s="3">
        <f t="shared" si="3"/>
        <v>4276734.0599999996</v>
      </c>
    </row>
    <row r="16" spans="1:10" ht="15.75" thickTop="1">
      <c r="G16" s="2"/>
      <c r="H16" s="2"/>
    </row>
    <row r="17" spans="1:8">
      <c r="A17" t="s">
        <v>34</v>
      </c>
      <c r="G17" s="2"/>
      <c r="H17" s="2"/>
    </row>
    <row r="18" spans="1:8">
      <c r="A18" t="s">
        <v>35</v>
      </c>
    </row>
    <row r="19" spans="1:8">
      <c r="A19" t="s">
        <v>36</v>
      </c>
    </row>
    <row r="20" spans="1:8">
      <c r="A20" t="s">
        <v>37</v>
      </c>
    </row>
    <row r="21" spans="1:8">
      <c r="A21" t="s">
        <v>38</v>
      </c>
    </row>
    <row r="22" spans="1:8">
      <c r="A22" t="s">
        <v>39</v>
      </c>
    </row>
    <row r="23" spans="1:8">
      <c r="A23" t="s">
        <v>40</v>
      </c>
    </row>
    <row r="24" spans="1:8">
      <c r="A24" t="s">
        <v>41</v>
      </c>
    </row>
    <row r="25" spans="1:8">
      <c r="A25" t="s">
        <v>42</v>
      </c>
    </row>
    <row r="26" spans="1:8">
      <c r="A26" t="s">
        <v>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D8898-1C0E-4EAA-8634-5F16B0908745}">
  <dimension ref="A2:B31"/>
  <sheetViews>
    <sheetView topLeftCell="A10" workbookViewId="0">
      <selection activeCell="B3" sqref="B3:B31"/>
    </sheetView>
  </sheetViews>
  <sheetFormatPr defaultRowHeight="15"/>
  <cols>
    <col min="2" max="2" width="20.42578125" customWidth="1"/>
  </cols>
  <sheetData>
    <row r="2" spans="1:2">
      <c r="A2">
        <v>1</v>
      </c>
      <c r="B2">
        <v>0.01</v>
      </c>
    </row>
    <row r="3" spans="1:2">
      <c r="A3">
        <f>+A2+1</f>
        <v>2</v>
      </c>
      <c r="B3">
        <f>+B2*2</f>
        <v>0.02</v>
      </c>
    </row>
    <row r="4" spans="1:2">
      <c r="A4">
        <f t="shared" ref="A4:A31" si="0">+A3+1</f>
        <v>3</v>
      </c>
      <c r="B4">
        <f t="shared" ref="B4:B31" si="1">+B3*2</f>
        <v>0.04</v>
      </c>
    </row>
    <row r="5" spans="1:2">
      <c r="A5">
        <f t="shared" si="0"/>
        <v>4</v>
      </c>
      <c r="B5">
        <f t="shared" si="1"/>
        <v>0.08</v>
      </c>
    </row>
    <row r="6" spans="1:2">
      <c r="A6">
        <f t="shared" si="0"/>
        <v>5</v>
      </c>
      <c r="B6">
        <f t="shared" si="1"/>
        <v>0.16</v>
      </c>
    </row>
    <row r="7" spans="1:2">
      <c r="A7">
        <f t="shared" si="0"/>
        <v>6</v>
      </c>
      <c r="B7">
        <f t="shared" si="1"/>
        <v>0.32</v>
      </c>
    </row>
    <row r="8" spans="1:2">
      <c r="A8">
        <f t="shared" si="0"/>
        <v>7</v>
      </c>
      <c r="B8">
        <f t="shared" si="1"/>
        <v>0.64</v>
      </c>
    </row>
    <row r="9" spans="1:2">
      <c r="A9">
        <f t="shared" si="0"/>
        <v>8</v>
      </c>
      <c r="B9">
        <f t="shared" si="1"/>
        <v>1.28</v>
      </c>
    </row>
    <row r="10" spans="1:2">
      <c r="A10">
        <f t="shared" si="0"/>
        <v>9</v>
      </c>
      <c r="B10">
        <f t="shared" si="1"/>
        <v>2.56</v>
      </c>
    </row>
    <row r="11" spans="1:2">
      <c r="A11">
        <f t="shared" si="0"/>
        <v>10</v>
      </c>
      <c r="B11">
        <f t="shared" si="1"/>
        <v>5.12</v>
      </c>
    </row>
    <row r="12" spans="1:2">
      <c r="A12">
        <f t="shared" si="0"/>
        <v>11</v>
      </c>
      <c r="B12">
        <f t="shared" si="1"/>
        <v>10.24</v>
      </c>
    </row>
    <row r="13" spans="1:2">
      <c r="A13">
        <f t="shared" si="0"/>
        <v>12</v>
      </c>
      <c r="B13">
        <f t="shared" si="1"/>
        <v>20.48</v>
      </c>
    </row>
    <row r="14" spans="1:2">
      <c r="A14">
        <f t="shared" si="0"/>
        <v>13</v>
      </c>
      <c r="B14">
        <f t="shared" si="1"/>
        <v>40.96</v>
      </c>
    </row>
    <row r="15" spans="1:2">
      <c r="A15">
        <f t="shared" si="0"/>
        <v>14</v>
      </c>
      <c r="B15">
        <f t="shared" si="1"/>
        <v>81.92</v>
      </c>
    </row>
    <row r="16" spans="1:2">
      <c r="A16">
        <f t="shared" si="0"/>
        <v>15</v>
      </c>
      <c r="B16">
        <f t="shared" si="1"/>
        <v>163.84</v>
      </c>
    </row>
    <row r="17" spans="1:2">
      <c r="A17">
        <f t="shared" si="0"/>
        <v>16</v>
      </c>
      <c r="B17">
        <f t="shared" si="1"/>
        <v>327.68</v>
      </c>
    </row>
    <row r="18" spans="1:2">
      <c r="A18">
        <f t="shared" si="0"/>
        <v>17</v>
      </c>
      <c r="B18">
        <f t="shared" si="1"/>
        <v>655.36</v>
      </c>
    </row>
    <row r="19" spans="1:2">
      <c r="A19">
        <f t="shared" si="0"/>
        <v>18</v>
      </c>
      <c r="B19">
        <f t="shared" si="1"/>
        <v>1310.72</v>
      </c>
    </row>
    <row r="20" spans="1:2">
      <c r="A20">
        <f t="shared" si="0"/>
        <v>19</v>
      </c>
      <c r="B20">
        <f t="shared" si="1"/>
        <v>2621.44</v>
      </c>
    </row>
    <row r="21" spans="1:2">
      <c r="A21">
        <f t="shared" si="0"/>
        <v>20</v>
      </c>
      <c r="B21">
        <f>+B20*2</f>
        <v>5242.88</v>
      </c>
    </row>
    <row r="22" spans="1:2">
      <c r="A22">
        <f t="shared" si="0"/>
        <v>21</v>
      </c>
      <c r="B22">
        <f t="shared" si="1"/>
        <v>10485.76</v>
      </c>
    </row>
    <row r="23" spans="1:2">
      <c r="A23">
        <f t="shared" si="0"/>
        <v>22</v>
      </c>
      <c r="B23">
        <f t="shared" si="1"/>
        <v>20971.52</v>
      </c>
    </row>
    <row r="24" spans="1:2">
      <c r="A24">
        <f t="shared" si="0"/>
        <v>23</v>
      </c>
      <c r="B24">
        <f t="shared" si="1"/>
        <v>41943.040000000001</v>
      </c>
    </row>
    <row r="25" spans="1:2">
      <c r="A25">
        <f t="shared" si="0"/>
        <v>24</v>
      </c>
      <c r="B25">
        <f t="shared" si="1"/>
        <v>83886.080000000002</v>
      </c>
    </row>
    <row r="26" spans="1:2">
      <c r="A26">
        <f t="shared" si="0"/>
        <v>25</v>
      </c>
      <c r="B26">
        <f t="shared" si="1"/>
        <v>167772.16</v>
      </c>
    </row>
    <row r="27" spans="1:2">
      <c r="A27">
        <f t="shared" si="0"/>
        <v>26</v>
      </c>
      <c r="B27">
        <f t="shared" si="1"/>
        <v>335544.32000000001</v>
      </c>
    </row>
    <row r="28" spans="1:2">
      <c r="A28">
        <f t="shared" si="0"/>
        <v>27</v>
      </c>
      <c r="B28">
        <f t="shared" si="1"/>
        <v>671088.64000000001</v>
      </c>
    </row>
    <row r="29" spans="1:2">
      <c r="A29">
        <f t="shared" si="0"/>
        <v>28</v>
      </c>
      <c r="B29">
        <f t="shared" si="1"/>
        <v>1342177.28</v>
      </c>
    </row>
    <row r="30" spans="1:2">
      <c r="A30">
        <f t="shared" si="0"/>
        <v>29</v>
      </c>
      <c r="B30">
        <f t="shared" si="1"/>
        <v>2684354.5600000001</v>
      </c>
    </row>
    <row r="31" spans="1:2">
      <c r="A31">
        <f t="shared" si="0"/>
        <v>30</v>
      </c>
      <c r="B31">
        <f t="shared" si="1"/>
        <v>5368709.1200000001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675073CF017D4087FFE163C782575B" ma:contentTypeVersion="4" ma:contentTypeDescription="Create a new document." ma:contentTypeScope="" ma:versionID="40668a83ededffee844ccd877e94b4c4">
  <xsd:schema xmlns:xsd="http://www.w3.org/2001/XMLSchema" xmlns:xs="http://www.w3.org/2001/XMLSchema" xmlns:p="http://schemas.microsoft.com/office/2006/metadata/properties" xmlns:ns2="9895410c-9b0a-4dd5-9937-9f4d47175997" xmlns:ns3="52c98e2c-4a99-458d-9c76-5f6b06aed835" targetNamespace="http://schemas.microsoft.com/office/2006/metadata/properties" ma:root="true" ma:fieldsID="cd74a3c369a6431b342720181893fdb1" ns2:_="" ns3:_="">
    <xsd:import namespace="9895410c-9b0a-4dd5-9937-9f4d47175997"/>
    <xsd:import namespace="52c98e2c-4a99-458d-9c76-5f6b06aed8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95410c-9b0a-4dd5-9937-9f4d471759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98e2c-4a99-458d-9c76-5f6b06aed83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567560-BADB-4485-8DF4-E03A7A355166}"/>
</file>

<file path=customXml/itemProps2.xml><?xml version="1.0" encoding="utf-8"?>
<ds:datastoreItem xmlns:ds="http://schemas.openxmlformats.org/officeDocument/2006/customXml" ds:itemID="{10EA35F1-A1CB-4030-A6E5-9559ABDC97F6}"/>
</file>

<file path=customXml/itemProps3.xml><?xml version="1.0" encoding="utf-8"?>
<ds:datastoreItem xmlns:ds="http://schemas.openxmlformats.org/officeDocument/2006/customXml" ds:itemID="{85FCBB5F-795F-43C3-9CF3-9CFD709401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William Stevens</dc:creator>
  <cp:keywords/>
  <dc:description/>
  <cp:lastModifiedBy>Gary Persinger</cp:lastModifiedBy>
  <cp:revision/>
  <dcterms:created xsi:type="dcterms:W3CDTF">2023-04-13T13:25:52Z</dcterms:created>
  <dcterms:modified xsi:type="dcterms:W3CDTF">2023-04-17T19:31:02Z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0x01010093675073CF017D4087FFE163C782575B</vt:lpwstr>
  </property>
</Properties>
</file>