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NASZAK\Downloads\"/>
    </mc:Choice>
  </mc:AlternateContent>
  <xr:revisionPtr revIDLastSave="0" documentId="8_{DF53F339-F2D8-4961-991D-12DA8F562852}" xr6:coauthVersionLast="47" xr6:coauthVersionMax="47" xr10:uidLastSave="{00000000-0000-0000-0000-000000000000}"/>
  <bookViews>
    <workbookView xWindow="13335" yWindow="3660" windowWidth="13440" windowHeight="10875" firstSheet="90" activeTab="96" xr2:uid="{00000000-000D-0000-FFFF-FFFF00000000}"/>
  </bookViews>
  <sheets>
    <sheet name="July 2015" sheetId="1" r:id="rId1"/>
    <sheet name="Aug 2015" sheetId="2" r:id="rId2"/>
    <sheet name="Sept 2015" sheetId="3" r:id="rId3"/>
    <sheet name="Oct 2015" sheetId="4" r:id="rId4"/>
    <sheet name="Nov 2015" sheetId="5" r:id="rId5"/>
    <sheet name="Dec 2015" sheetId="6" r:id="rId6"/>
    <sheet name="Jan 2016" sheetId="7" r:id="rId7"/>
    <sheet name="Feb 2016" sheetId="8" r:id="rId8"/>
    <sheet name="Mar 2016" sheetId="9" r:id="rId9"/>
    <sheet name="Apr 2016" sheetId="10" r:id="rId10"/>
    <sheet name="May 2016" sheetId="11" r:id="rId11"/>
    <sheet name="June 2016" sheetId="12" r:id="rId12"/>
    <sheet name="July 2016" sheetId="13" r:id="rId13"/>
    <sheet name="August 2016" sheetId="14" r:id="rId14"/>
    <sheet name="September 2016" sheetId="15" r:id="rId15"/>
    <sheet name="October 2016" sheetId="16" r:id="rId16"/>
    <sheet name="November 2016" sheetId="17" r:id="rId17"/>
    <sheet name="December 2016" sheetId="18" r:id="rId18"/>
    <sheet name="January 2017" sheetId="19" r:id="rId19"/>
    <sheet name="February 2017" sheetId="20" r:id="rId20"/>
    <sheet name="March 2017" sheetId="21" r:id="rId21"/>
    <sheet name="April 2017" sheetId="22" r:id="rId22"/>
    <sheet name="May 2017" sheetId="23" r:id="rId23"/>
    <sheet name="June 2017" sheetId="24" r:id="rId24"/>
    <sheet name="July 2017" sheetId="25" r:id="rId25"/>
    <sheet name="August 2017" sheetId="26" r:id="rId26"/>
    <sheet name="September 2017" sheetId="27" r:id="rId27"/>
    <sheet name="October 2017" sheetId="28" r:id="rId28"/>
    <sheet name="November 2017" sheetId="29" r:id="rId29"/>
    <sheet name="December 2017" sheetId="30" r:id="rId30"/>
    <sheet name="January 2018" sheetId="31" r:id="rId31"/>
    <sheet name="February 2018" sheetId="32" r:id="rId32"/>
    <sheet name="March 2018" sheetId="33" r:id="rId33"/>
    <sheet name="April 2018" sheetId="34" r:id="rId34"/>
    <sheet name="May 2018" sheetId="35" r:id="rId35"/>
    <sheet name="June 2018" sheetId="36" r:id="rId36"/>
    <sheet name="July 2018" sheetId="37" r:id="rId37"/>
    <sheet name="August 2018" sheetId="38" r:id="rId38"/>
    <sheet name="September 2018" sheetId="39" r:id="rId39"/>
    <sheet name="October 2018" sheetId="40" r:id="rId40"/>
    <sheet name="November 2018" sheetId="42" r:id="rId41"/>
    <sheet name="December 2018" sheetId="43" r:id="rId42"/>
    <sheet name="January 2019" sheetId="45" r:id="rId43"/>
    <sheet name="February 2019" sheetId="47" r:id="rId44"/>
    <sheet name="March 2019" sheetId="49" r:id="rId45"/>
    <sheet name="April 2019" sheetId="51" r:id="rId46"/>
    <sheet name="May 2019" sheetId="53" r:id="rId47"/>
    <sheet name="June 2019" sheetId="55" r:id="rId48"/>
    <sheet name="July 2019" sheetId="57" r:id="rId49"/>
    <sheet name="August 2019" sheetId="59" r:id="rId50"/>
    <sheet name="September 2019" sheetId="61" r:id="rId51"/>
    <sheet name="October 2019" sheetId="62" r:id="rId52"/>
    <sheet name="November 2019" sheetId="63" r:id="rId53"/>
    <sheet name="December 2019" sheetId="65" r:id="rId54"/>
    <sheet name="January 2020 " sheetId="66" r:id="rId55"/>
    <sheet name="February 2020" sheetId="68" r:id="rId56"/>
    <sheet name="March 2020" sheetId="69" r:id="rId57"/>
    <sheet name="April 2020" sheetId="71" r:id="rId58"/>
    <sheet name="May 2020" sheetId="72" r:id="rId59"/>
    <sheet name="June 2020" sheetId="73" r:id="rId60"/>
    <sheet name="July 2020" sheetId="74" r:id="rId61"/>
    <sheet name="August 2020" sheetId="75" r:id="rId62"/>
    <sheet name="September 2020" sheetId="76" r:id="rId63"/>
    <sheet name="October 2020" sheetId="77" r:id="rId64"/>
    <sheet name="November 2020" sheetId="78" r:id="rId65"/>
    <sheet name="December 2020" sheetId="79" r:id="rId66"/>
    <sheet name="January 2021" sheetId="80" r:id="rId67"/>
    <sheet name="February 2021" sheetId="81" r:id="rId68"/>
    <sheet name="March 2021" sheetId="82" r:id="rId69"/>
    <sheet name="April 2021" sheetId="83" r:id="rId70"/>
    <sheet name="May 2021" sheetId="84" r:id="rId71"/>
    <sheet name="June 2021" sheetId="86" r:id="rId72"/>
    <sheet name="July 2021" sheetId="88" r:id="rId73"/>
    <sheet name="August 2021" sheetId="89" r:id="rId74"/>
    <sheet name="September 2021" sheetId="90" r:id="rId75"/>
    <sheet name="October 2021" sheetId="91" r:id="rId76"/>
    <sheet name="November 2021" sheetId="92" r:id="rId77"/>
    <sheet name="December 2021" sheetId="93" r:id="rId78"/>
    <sheet name="January 2022" sheetId="94" r:id="rId79"/>
    <sheet name="February 2022" sheetId="95" r:id="rId80"/>
    <sheet name="March 2022" sheetId="96" r:id="rId81"/>
    <sheet name="April 2022" sheetId="97" r:id="rId82"/>
    <sheet name="May 2022" sheetId="98" r:id="rId83"/>
    <sheet name="June 2022" sheetId="99" r:id="rId84"/>
    <sheet name="July 2022" sheetId="101" r:id="rId85"/>
    <sheet name="August 2022" sheetId="100" r:id="rId86"/>
    <sheet name="September 2022" sheetId="102" r:id="rId87"/>
    <sheet name="October 2022" sheetId="103" r:id="rId88"/>
    <sheet name="November 2022" sheetId="104" r:id="rId89"/>
    <sheet name="December 2022" sheetId="105" r:id="rId90"/>
    <sheet name="January 2023" sheetId="106" r:id="rId91"/>
    <sheet name="February 2023" sheetId="107" r:id="rId92"/>
    <sheet name="March 2023" sheetId="108" r:id="rId93"/>
    <sheet name="April 2023" sheetId="109" r:id="rId94"/>
    <sheet name="May 2023" sheetId="110" r:id="rId95"/>
    <sheet name="June 2023" sheetId="111" r:id="rId96"/>
    <sheet name="July 2023" sheetId="112" r:id="rId97"/>
  </sheets>
  <externalReferences>
    <externalReference r:id="rId9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12" l="1"/>
  <c r="I27" i="112"/>
  <c r="H27" i="112"/>
  <c r="G27" i="112"/>
  <c r="E25" i="112"/>
  <c r="F25" i="112" s="1"/>
  <c r="E24" i="112"/>
  <c r="F24" i="112" s="1"/>
  <c r="E21" i="112"/>
  <c r="F21" i="112" s="1"/>
  <c r="E20" i="112"/>
  <c r="F20" i="112" s="1"/>
  <c r="E19" i="112"/>
  <c r="D19" i="112"/>
  <c r="D18" i="112"/>
  <c r="J14" i="112"/>
  <c r="I14" i="112"/>
  <c r="H14" i="112"/>
  <c r="G14" i="112"/>
  <c r="E12" i="112"/>
  <c r="F12" i="112" s="1"/>
  <c r="J29" i="112" l="1"/>
  <c r="G29" i="112"/>
  <c r="I29" i="112"/>
  <c r="H29" i="112"/>
  <c r="J27" i="111"/>
  <c r="I27" i="111"/>
  <c r="H27" i="111"/>
  <c r="G27" i="111"/>
  <c r="E25" i="111"/>
  <c r="F25" i="111" s="1"/>
  <c r="E24" i="111"/>
  <c r="F24" i="111" s="1"/>
  <c r="E21" i="111"/>
  <c r="F21" i="111" s="1"/>
  <c r="E20" i="111"/>
  <c r="F20" i="111" s="1"/>
  <c r="E19" i="111"/>
  <c r="D19" i="111"/>
  <c r="D18" i="111"/>
  <c r="J14" i="111"/>
  <c r="I14" i="111"/>
  <c r="H14" i="111"/>
  <c r="G14" i="111"/>
  <c r="E12" i="111"/>
  <c r="F12" i="111" s="1"/>
  <c r="G29" i="111" l="1"/>
  <c r="I29" i="111"/>
  <c r="J29" i="111"/>
  <c r="H29" i="111"/>
  <c r="J27" i="110"/>
  <c r="I27" i="110"/>
  <c r="H27" i="110"/>
  <c r="G27" i="110"/>
  <c r="E25" i="110"/>
  <c r="F25" i="110" s="1"/>
  <c r="E24" i="110"/>
  <c r="F24" i="110" s="1"/>
  <c r="E21" i="110"/>
  <c r="E20" i="110"/>
  <c r="F20" i="110" s="1"/>
  <c r="E19" i="110"/>
  <c r="D19" i="110"/>
  <c r="D18" i="110"/>
  <c r="J14" i="110"/>
  <c r="I14" i="110"/>
  <c r="H14" i="110"/>
  <c r="G14" i="110"/>
  <c r="E12" i="110"/>
  <c r="F12" i="110" s="1"/>
  <c r="J29" i="110" l="1"/>
  <c r="G29" i="110"/>
  <c r="H29" i="110"/>
  <c r="I29" i="110"/>
  <c r="F21" i="110"/>
  <c r="J27" i="109"/>
  <c r="I27" i="109"/>
  <c r="H27" i="109"/>
  <c r="G27" i="109"/>
  <c r="E25" i="109"/>
  <c r="F25" i="109" s="1"/>
  <c r="E24" i="109"/>
  <c r="F24" i="109" s="1"/>
  <c r="E21" i="109"/>
  <c r="F21" i="109" s="1"/>
  <c r="E20" i="109"/>
  <c r="F20" i="109" s="1"/>
  <c r="E19" i="109"/>
  <c r="D19" i="109"/>
  <c r="D18" i="109"/>
  <c r="J14" i="109"/>
  <c r="I14" i="109"/>
  <c r="H14" i="109"/>
  <c r="G14" i="109"/>
  <c r="G29" i="109" l="1"/>
  <c r="J29" i="109"/>
  <c r="I29" i="109"/>
  <c r="H29" i="109"/>
  <c r="J27" i="108"/>
  <c r="I27" i="108"/>
  <c r="H27" i="108"/>
  <c r="G27" i="108"/>
  <c r="G29" i="108" s="1"/>
  <c r="E25" i="108"/>
  <c r="F25" i="108" s="1"/>
  <c r="E24" i="108"/>
  <c r="F24" i="108" s="1"/>
  <c r="E21" i="108"/>
  <c r="F21" i="108" s="1"/>
  <c r="E20" i="108"/>
  <c r="F20" i="108" s="1"/>
  <c r="E19" i="108"/>
  <c r="D19" i="108"/>
  <c r="D18" i="108"/>
  <c r="J14" i="108"/>
  <c r="I14" i="108"/>
  <c r="H14" i="108"/>
  <c r="G14" i="108"/>
  <c r="E12" i="108"/>
  <c r="F12" i="108" s="1"/>
  <c r="J29" i="108" l="1"/>
  <c r="I29" i="108"/>
  <c r="H29" i="108"/>
  <c r="J27" i="107"/>
  <c r="I27" i="107"/>
  <c r="H27" i="107"/>
  <c r="G27" i="107"/>
  <c r="E25" i="107"/>
  <c r="F25" i="107" s="1"/>
  <c r="E24" i="107"/>
  <c r="F24" i="107" s="1"/>
  <c r="E21" i="107"/>
  <c r="F21" i="107" s="1"/>
  <c r="E20" i="107"/>
  <c r="F20" i="107" s="1"/>
  <c r="E19" i="107"/>
  <c r="D19" i="107"/>
  <c r="D18" i="107"/>
  <c r="J14" i="107"/>
  <c r="I14" i="107"/>
  <c r="H14" i="107"/>
  <c r="G14" i="107"/>
  <c r="E12" i="107"/>
  <c r="F12" i="107" s="1"/>
  <c r="J29" i="107" l="1"/>
  <c r="I29" i="107"/>
  <c r="H29" i="107"/>
  <c r="G29" i="107"/>
  <c r="J27" i="106"/>
  <c r="I27" i="106"/>
  <c r="H27" i="106"/>
  <c r="G27" i="106"/>
  <c r="E25" i="106"/>
  <c r="F25" i="106" s="1"/>
  <c r="E24" i="106"/>
  <c r="F24" i="106" s="1"/>
  <c r="E21" i="106"/>
  <c r="F21" i="106" s="1"/>
  <c r="E20" i="106"/>
  <c r="F20" i="106" s="1"/>
  <c r="E19" i="106"/>
  <c r="D19" i="106"/>
  <c r="D18" i="106"/>
  <c r="J14" i="106"/>
  <c r="I14" i="106"/>
  <c r="H14" i="106"/>
  <c r="G14" i="106"/>
  <c r="E12" i="106"/>
  <c r="F12" i="106" s="1"/>
  <c r="G29" i="106" l="1"/>
  <c r="H29" i="106"/>
  <c r="J29" i="106"/>
  <c r="I29" i="106"/>
  <c r="J27" i="105"/>
  <c r="I27" i="105"/>
  <c r="H27" i="105"/>
  <c r="G27" i="105"/>
  <c r="G29" i="105" s="1"/>
  <c r="E25" i="105"/>
  <c r="F25" i="105" s="1"/>
  <c r="E24" i="105"/>
  <c r="F24" i="105" s="1"/>
  <c r="E21" i="105"/>
  <c r="F21" i="105" s="1"/>
  <c r="E20" i="105"/>
  <c r="F20" i="105" s="1"/>
  <c r="E19" i="105"/>
  <c r="D19" i="105"/>
  <c r="D18" i="105"/>
  <c r="J14" i="105"/>
  <c r="I14" i="105"/>
  <c r="H14" i="105"/>
  <c r="G14" i="105"/>
  <c r="E12" i="105"/>
  <c r="F12" i="105" s="1"/>
  <c r="J29" i="105" l="1"/>
  <c r="I29" i="105"/>
  <c r="H29" i="105"/>
  <c r="J27" i="104"/>
  <c r="I27" i="104"/>
  <c r="H27" i="104"/>
  <c r="G27" i="104"/>
  <c r="G29" i="104" s="1"/>
  <c r="E25" i="104"/>
  <c r="F25" i="104" s="1"/>
  <c r="E24" i="104"/>
  <c r="F24" i="104" s="1"/>
  <c r="E21" i="104"/>
  <c r="F21" i="104" s="1"/>
  <c r="E20" i="104"/>
  <c r="F20" i="104" s="1"/>
  <c r="E19" i="104"/>
  <c r="D19" i="104"/>
  <c r="D18" i="104"/>
  <c r="J14" i="104"/>
  <c r="I14" i="104"/>
  <c r="H14" i="104"/>
  <c r="G14" i="104"/>
  <c r="E12" i="104"/>
  <c r="F12" i="104" s="1"/>
  <c r="J29" i="104" l="1"/>
  <c r="I29" i="104"/>
  <c r="H29" i="104"/>
  <c r="J27" i="103"/>
  <c r="I27" i="103"/>
  <c r="H27" i="103"/>
  <c r="G27" i="103"/>
  <c r="E25" i="103"/>
  <c r="F25" i="103" s="1"/>
  <c r="E24" i="103"/>
  <c r="F24" i="103" s="1"/>
  <c r="E21" i="103"/>
  <c r="F21" i="103" s="1"/>
  <c r="E20" i="103"/>
  <c r="F20" i="103" s="1"/>
  <c r="E19" i="103"/>
  <c r="D19" i="103"/>
  <c r="D18" i="103"/>
  <c r="J14" i="103"/>
  <c r="I14" i="103"/>
  <c r="H14" i="103"/>
  <c r="G14" i="103"/>
  <c r="E12" i="103"/>
  <c r="F12" i="103" s="1"/>
  <c r="J29" i="103" l="1"/>
  <c r="I29" i="103"/>
  <c r="H29" i="103"/>
  <c r="G29" i="103"/>
  <c r="J27" i="102"/>
  <c r="I27" i="102"/>
  <c r="H27" i="102"/>
  <c r="G27" i="102"/>
  <c r="E25" i="102"/>
  <c r="F25" i="102" s="1"/>
  <c r="E24" i="102"/>
  <c r="F24" i="102" s="1"/>
  <c r="E21" i="102"/>
  <c r="F21" i="102" s="1"/>
  <c r="E20" i="102"/>
  <c r="F20" i="102" s="1"/>
  <c r="E19" i="102"/>
  <c r="D19" i="102"/>
  <c r="D18" i="102"/>
  <c r="J14" i="102"/>
  <c r="I14" i="102"/>
  <c r="H14" i="102"/>
  <c r="G14" i="102"/>
  <c r="E12" i="102"/>
  <c r="F12" i="102" s="1"/>
  <c r="J29" i="102" l="1"/>
  <c r="G29" i="102"/>
  <c r="I29" i="102"/>
  <c r="H29" i="102"/>
  <c r="J27" i="101"/>
  <c r="I27" i="101"/>
  <c r="H27" i="101"/>
  <c r="G27" i="101"/>
  <c r="F25" i="101"/>
  <c r="E25" i="101"/>
  <c r="F24" i="101"/>
  <c r="E24" i="101"/>
  <c r="D23" i="101"/>
  <c r="E23" i="101" s="1"/>
  <c r="F23" i="101" s="1"/>
  <c r="D22" i="101"/>
  <c r="D27" i="101" s="1"/>
  <c r="E21" i="101"/>
  <c r="F20" i="101"/>
  <c r="E20" i="101"/>
  <c r="E19" i="101"/>
  <c r="D19" i="101"/>
  <c r="D18" i="101"/>
  <c r="J14" i="101"/>
  <c r="I14" i="101"/>
  <c r="I29" i="101" s="1"/>
  <c r="H14" i="101"/>
  <c r="G14" i="101"/>
  <c r="F12" i="101"/>
  <c r="E12" i="101"/>
  <c r="D11" i="101"/>
  <c r="E11" i="101" s="1"/>
  <c r="F11" i="101" s="1"/>
  <c r="D10" i="101"/>
  <c r="E10" i="101" s="1"/>
  <c r="F10" i="101" s="1"/>
  <c r="D9" i="101"/>
  <c r="E9" i="101" s="1"/>
  <c r="F9" i="101" s="1"/>
  <c r="E8" i="101"/>
  <c r="F8" i="101" s="1"/>
  <c r="D8" i="101"/>
  <c r="D7" i="101"/>
  <c r="E7" i="101" s="1"/>
  <c r="G29" i="101" l="1"/>
  <c r="H29" i="101"/>
  <c r="J29" i="101"/>
  <c r="D14" i="101"/>
  <c r="D29" i="101" s="1"/>
  <c r="E14" i="101"/>
  <c r="F7" i="101"/>
  <c r="E22" i="101"/>
  <c r="F22" i="101" s="1"/>
  <c r="F21" i="101"/>
  <c r="J27" i="100"/>
  <c r="I27" i="100"/>
  <c r="H27" i="100"/>
  <c r="G27" i="100"/>
  <c r="E25" i="100"/>
  <c r="F25" i="100" s="1"/>
  <c r="E24" i="100"/>
  <c r="F24" i="100" s="1"/>
  <c r="E21" i="100"/>
  <c r="F21" i="100" s="1"/>
  <c r="E20" i="100"/>
  <c r="E19" i="100"/>
  <c r="D19" i="100"/>
  <c r="D18" i="100"/>
  <c r="J14" i="100"/>
  <c r="I14" i="100"/>
  <c r="H14" i="100"/>
  <c r="G14" i="100"/>
  <c r="E12" i="100"/>
  <c r="F12" i="100" s="1"/>
  <c r="F14" i="101" l="1"/>
  <c r="E27" i="101"/>
  <c r="G29" i="100"/>
  <c r="I29" i="100"/>
  <c r="J29" i="100"/>
  <c r="H29" i="100"/>
  <c r="F20" i="100"/>
  <c r="J27" i="99"/>
  <c r="I27" i="99"/>
  <c r="I29" i="99" s="1"/>
  <c r="H27" i="99"/>
  <c r="G27" i="99"/>
  <c r="E25" i="99"/>
  <c r="F25" i="99" s="1"/>
  <c r="E24" i="99"/>
  <c r="F24" i="99" s="1"/>
  <c r="E21" i="99"/>
  <c r="E20" i="99"/>
  <c r="F20" i="99" s="1"/>
  <c r="E19" i="99"/>
  <c r="D19" i="99"/>
  <c r="D18" i="99"/>
  <c r="J14" i="99"/>
  <c r="I14" i="99"/>
  <c r="H14" i="99"/>
  <c r="G14" i="99"/>
  <c r="G29" i="99" s="1"/>
  <c r="E12" i="99"/>
  <c r="F12" i="99" s="1"/>
  <c r="E29" i="101" l="1"/>
  <c r="F29" i="101" s="1"/>
  <c r="F27" i="101"/>
  <c r="J29" i="99"/>
  <c r="H29" i="99"/>
  <c r="F21" i="99"/>
  <c r="J27" i="98"/>
  <c r="I27" i="98"/>
  <c r="H27" i="98"/>
  <c r="H29" i="98" s="1"/>
  <c r="G27" i="98"/>
  <c r="G29" i="98" s="1"/>
  <c r="E25" i="98"/>
  <c r="F25" i="98" s="1"/>
  <c r="E24" i="98"/>
  <c r="F24" i="98" s="1"/>
  <c r="E21" i="98"/>
  <c r="F21" i="98" s="1"/>
  <c r="E20" i="98"/>
  <c r="E19" i="98"/>
  <c r="D19" i="98"/>
  <c r="D18" i="98"/>
  <c r="J14" i="98"/>
  <c r="I14" i="98"/>
  <c r="H14" i="98"/>
  <c r="G14" i="98"/>
  <c r="E12" i="98"/>
  <c r="F12" i="98" s="1"/>
  <c r="J29" i="98" l="1"/>
  <c r="I29" i="98"/>
  <c r="F20" i="98"/>
  <c r="J27" i="97"/>
  <c r="I27" i="97"/>
  <c r="I29" i="97" s="1"/>
  <c r="H27" i="97"/>
  <c r="G27" i="97"/>
  <c r="E25" i="97"/>
  <c r="F25" i="97" s="1"/>
  <c r="E24" i="97"/>
  <c r="F24" i="97" s="1"/>
  <c r="E21" i="97"/>
  <c r="F21" i="97" s="1"/>
  <c r="E20" i="97"/>
  <c r="E19" i="97"/>
  <c r="D19" i="97"/>
  <c r="D18" i="97"/>
  <c r="J14" i="97"/>
  <c r="I14" i="97"/>
  <c r="H14" i="97"/>
  <c r="G14" i="97"/>
  <c r="E12" i="97"/>
  <c r="F12" i="97" s="1"/>
  <c r="J29" i="97" l="1"/>
  <c r="H29" i="97"/>
  <c r="G29" i="97"/>
  <c r="F20" i="97"/>
  <c r="J27" i="96"/>
  <c r="J29" i="96" s="1"/>
  <c r="I27" i="96"/>
  <c r="I29" i="96" s="1"/>
  <c r="H27" i="96"/>
  <c r="G27" i="96"/>
  <c r="E25" i="96"/>
  <c r="F25" i="96" s="1"/>
  <c r="E24" i="96"/>
  <c r="F24" i="96" s="1"/>
  <c r="E21" i="96"/>
  <c r="F21" i="96" s="1"/>
  <c r="E20" i="96"/>
  <c r="E19" i="96"/>
  <c r="D19" i="96"/>
  <c r="D18" i="96"/>
  <c r="J14" i="96"/>
  <c r="I14" i="96"/>
  <c r="H14" i="96"/>
  <c r="G14" i="96"/>
  <c r="E12" i="96"/>
  <c r="F12" i="96" s="1"/>
  <c r="G29" i="96" l="1"/>
  <c r="H29" i="96"/>
  <c r="F20" i="96"/>
  <c r="J27" i="95"/>
  <c r="I27" i="95"/>
  <c r="H27" i="95"/>
  <c r="G27" i="95"/>
  <c r="E25" i="95"/>
  <c r="F25" i="95" s="1"/>
  <c r="E24" i="95"/>
  <c r="F24" i="95" s="1"/>
  <c r="E21" i="95"/>
  <c r="F21" i="95" s="1"/>
  <c r="E20" i="95"/>
  <c r="E19" i="95"/>
  <c r="D19" i="95"/>
  <c r="D18" i="95"/>
  <c r="J14" i="95"/>
  <c r="I14" i="95"/>
  <c r="H14" i="95"/>
  <c r="G14" i="95"/>
  <c r="E12" i="95"/>
  <c r="F12" i="95" s="1"/>
  <c r="J29" i="95" l="1"/>
  <c r="I29" i="95"/>
  <c r="H29" i="95"/>
  <c r="G29" i="95"/>
  <c r="F20" i="95"/>
  <c r="J27" i="94"/>
  <c r="J29" i="94" s="1"/>
  <c r="I27" i="94"/>
  <c r="H27" i="94"/>
  <c r="G27" i="94"/>
  <c r="E25" i="94"/>
  <c r="F25" i="94" s="1"/>
  <c r="E24" i="94"/>
  <c r="F24" i="94" s="1"/>
  <c r="E21" i="94"/>
  <c r="F21" i="94" s="1"/>
  <c r="E19" i="94"/>
  <c r="D19" i="94"/>
  <c r="D18" i="94"/>
  <c r="J14" i="94"/>
  <c r="I14" i="94"/>
  <c r="H14" i="94"/>
  <c r="G14" i="94"/>
  <c r="E12" i="94"/>
  <c r="F12" i="94" s="1"/>
  <c r="I29" i="94" l="1"/>
  <c r="G29" i="94"/>
  <c r="H29" i="94"/>
  <c r="E20" i="94"/>
  <c r="J27" i="93"/>
  <c r="I27" i="93"/>
  <c r="H27" i="93"/>
  <c r="G27" i="93"/>
  <c r="E19" i="93"/>
  <c r="D19" i="93"/>
  <c r="D18" i="93"/>
  <c r="J14" i="93"/>
  <c r="I14" i="93"/>
  <c r="H14" i="93"/>
  <c r="G14" i="93"/>
  <c r="F20" i="94" l="1"/>
  <c r="G29" i="93"/>
  <c r="H29" i="93"/>
  <c r="I29" i="93"/>
  <c r="J29" i="93"/>
  <c r="J32" i="92"/>
  <c r="I32" i="92"/>
  <c r="I34" i="92" s="1"/>
  <c r="H32" i="92"/>
  <c r="G32" i="92"/>
  <c r="G34" i="92" s="1"/>
  <c r="E24" i="92"/>
  <c r="D24" i="92"/>
  <c r="D23" i="92"/>
  <c r="J16" i="92"/>
  <c r="I16" i="92"/>
  <c r="H16" i="92"/>
  <c r="G16" i="92"/>
  <c r="H34" i="92" l="1"/>
  <c r="J34" i="92"/>
  <c r="J32" i="91"/>
  <c r="J34" i="91" s="1"/>
  <c r="I32" i="91"/>
  <c r="H32" i="91"/>
  <c r="G32" i="91"/>
  <c r="E24" i="91"/>
  <c r="D24" i="91"/>
  <c r="D23" i="91"/>
  <c r="J16" i="91"/>
  <c r="I16" i="91"/>
  <c r="H16" i="91"/>
  <c r="G16" i="91"/>
  <c r="G34" i="91" l="1"/>
  <c r="H34" i="91"/>
  <c r="I34" i="91"/>
  <c r="J32" i="90"/>
  <c r="I32" i="90"/>
  <c r="H32" i="90"/>
  <c r="G32" i="90"/>
  <c r="G34" i="90" s="1"/>
  <c r="E24" i="90"/>
  <c r="D24" i="90"/>
  <c r="D23" i="90"/>
  <c r="J16" i="90"/>
  <c r="I16" i="90"/>
  <c r="H16" i="90"/>
  <c r="G16" i="90"/>
  <c r="I34" i="90" l="1"/>
  <c r="J34" i="90"/>
  <c r="H34" i="90"/>
  <c r="J32" i="89"/>
  <c r="I32" i="89"/>
  <c r="H32" i="89"/>
  <c r="H34" i="89" s="1"/>
  <c r="G32" i="89"/>
  <c r="G34" i="89" s="1"/>
  <c r="E24" i="89"/>
  <c r="D24" i="89"/>
  <c r="D23" i="89"/>
  <c r="J16" i="89"/>
  <c r="I16" i="89"/>
  <c r="H16" i="89"/>
  <c r="G16" i="89"/>
  <c r="I34" i="89" l="1"/>
  <c r="J34" i="89"/>
  <c r="D23" i="88" l="1"/>
  <c r="D24" i="88"/>
  <c r="J32" i="88"/>
  <c r="I32" i="88"/>
  <c r="H32" i="88"/>
  <c r="G32" i="88"/>
  <c r="E24" i="88"/>
  <c r="J16" i="88"/>
  <c r="I16" i="88"/>
  <c r="H16" i="88"/>
  <c r="G16" i="88"/>
  <c r="G34" i="88" l="1"/>
  <c r="I34" i="88"/>
  <c r="J34" i="88"/>
  <c r="H34" i="88"/>
  <c r="J32" i="86"/>
  <c r="J34" i="86" s="1"/>
  <c r="I32" i="86"/>
  <c r="H32" i="86"/>
  <c r="G32" i="86"/>
  <c r="E24" i="86"/>
  <c r="D24" i="86"/>
  <c r="D23" i="86"/>
  <c r="J16" i="86"/>
  <c r="I16" i="86"/>
  <c r="H16" i="86"/>
  <c r="G16" i="86"/>
  <c r="I34" i="86" l="1"/>
  <c r="H34" i="86"/>
  <c r="G34" i="86"/>
  <c r="J32" i="84"/>
  <c r="I32" i="84"/>
  <c r="I34" i="84" s="1"/>
  <c r="H32" i="84"/>
  <c r="G32" i="84"/>
  <c r="E24" i="84"/>
  <c r="D24" i="84"/>
  <c r="D23" i="84"/>
  <c r="J16" i="84"/>
  <c r="I16" i="84"/>
  <c r="H16" i="84"/>
  <c r="G16" i="84"/>
  <c r="J32" i="83"/>
  <c r="I32" i="83"/>
  <c r="H32" i="83"/>
  <c r="G32" i="83"/>
  <c r="E24" i="83"/>
  <c r="D24" i="83"/>
  <c r="D23" i="83"/>
  <c r="J16" i="83"/>
  <c r="I16" i="83"/>
  <c r="H16" i="83"/>
  <c r="G16" i="83"/>
  <c r="G34" i="83" l="1"/>
  <c r="H34" i="83"/>
  <c r="G34" i="84"/>
  <c r="H34" i="84"/>
  <c r="J34" i="84"/>
  <c r="J34" i="83"/>
  <c r="I34" i="83"/>
  <c r="J32" i="82"/>
  <c r="J34" i="82" s="1"/>
  <c r="I32" i="82"/>
  <c r="I34" i="82" s="1"/>
  <c r="H32" i="82"/>
  <c r="G32" i="82"/>
  <c r="E24" i="82"/>
  <c r="D24" i="82"/>
  <c r="D23" i="82"/>
  <c r="J16" i="82"/>
  <c r="I16" i="82"/>
  <c r="H16" i="82"/>
  <c r="G16" i="82"/>
  <c r="G34" i="82" l="1"/>
  <c r="H34" i="82"/>
  <c r="J32" i="81"/>
  <c r="J34" i="81" s="1"/>
  <c r="I32" i="81"/>
  <c r="I34" i="81" s="1"/>
  <c r="H32" i="81"/>
  <c r="H34" i="81" s="1"/>
  <c r="G32" i="81"/>
  <c r="E24" i="81"/>
  <c r="D24" i="81"/>
  <c r="D23" i="81"/>
  <c r="J16" i="81"/>
  <c r="I16" i="81"/>
  <c r="H16" i="81"/>
  <c r="G16" i="81"/>
  <c r="G34" i="81" l="1"/>
  <c r="J32" i="80"/>
  <c r="J34" i="80" s="1"/>
  <c r="I32" i="80"/>
  <c r="I34" i="80" s="1"/>
  <c r="H32" i="80"/>
  <c r="G32" i="80"/>
  <c r="E24" i="80"/>
  <c r="D24" i="80"/>
  <c r="D23" i="80"/>
  <c r="J16" i="80"/>
  <c r="I16" i="80"/>
  <c r="H16" i="80"/>
  <c r="G16" i="80"/>
  <c r="H34" i="80" l="1"/>
  <c r="G34" i="80"/>
  <c r="J32" i="79"/>
  <c r="I32" i="79"/>
  <c r="H32" i="79"/>
  <c r="H34" i="79" s="1"/>
  <c r="G32" i="79"/>
  <c r="G34" i="79" s="1"/>
  <c r="E24" i="79"/>
  <c r="D24" i="79"/>
  <c r="D23" i="79"/>
  <c r="J16" i="79"/>
  <c r="I16" i="79"/>
  <c r="H16" i="79"/>
  <c r="G16" i="79"/>
  <c r="I34" i="79" l="1"/>
  <c r="J34" i="79"/>
  <c r="D23" i="78"/>
  <c r="J32" i="78"/>
  <c r="J34" i="78" s="1"/>
  <c r="I32" i="78"/>
  <c r="I34" i="78" s="1"/>
  <c r="H32" i="78"/>
  <c r="G32" i="78"/>
  <c r="E24" i="78"/>
  <c r="D24" i="78"/>
  <c r="J16" i="78"/>
  <c r="I16" i="78"/>
  <c r="H16" i="78"/>
  <c r="G16" i="78"/>
  <c r="G34" i="78" l="1"/>
  <c r="H34" i="78"/>
  <c r="J32" i="77" l="1"/>
  <c r="I32" i="77"/>
  <c r="H32" i="77"/>
  <c r="G32" i="77"/>
  <c r="E24" i="77"/>
  <c r="D24" i="77"/>
  <c r="D23" i="77"/>
  <c r="J16" i="77"/>
  <c r="I16" i="77"/>
  <c r="H16" i="77"/>
  <c r="G16" i="77"/>
  <c r="I34" i="77" l="1"/>
  <c r="J34" i="77"/>
  <c r="G34" i="77"/>
  <c r="H34" i="77"/>
  <c r="J32" i="76"/>
  <c r="J34" i="76" s="1"/>
  <c r="I32" i="76"/>
  <c r="I34" i="76" s="1"/>
  <c r="H32" i="76"/>
  <c r="G32" i="76"/>
  <c r="G34" i="76" s="1"/>
  <c r="E24" i="76"/>
  <c r="D24" i="76"/>
  <c r="D23" i="76"/>
  <c r="J16" i="76"/>
  <c r="I16" i="76"/>
  <c r="H16" i="76"/>
  <c r="G16" i="76"/>
  <c r="H34" i="76" l="1"/>
  <c r="J32" i="75"/>
  <c r="I32" i="75"/>
  <c r="H32" i="75"/>
  <c r="G32" i="75"/>
  <c r="G34" i="75" s="1"/>
  <c r="E24" i="75"/>
  <c r="D24" i="75"/>
  <c r="D23" i="75"/>
  <c r="J16" i="75"/>
  <c r="I16" i="75"/>
  <c r="H16" i="75"/>
  <c r="G16" i="75"/>
  <c r="H34" i="75" l="1"/>
  <c r="I34" i="75"/>
  <c r="J34" i="75"/>
  <c r="D23" i="74"/>
  <c r="J32" i="74"/>
  <c r="J34" i="74" s="1"/>
  <c r="I32" i="74"/>
  <c r="I34" i="74" s="1"/>
  <c r="H32" i="74"/>
  <c r="H34" i="74" s="1"/>
  <c r="G32" i="74"/>
  <c r="E24" i="74"/>
  <c r="D24" i="74"/>
  <c r="J16" i="74"/>
  <c r="I16" i="74"/>
  <c r="H16" i="74"/>
  <c r="G16" i="74"/>
  <c r="G34" i="74" l="1"/>
  <c r="J32" i="73"/>
  <c r="I32" i="73"/>
  <c r="H32" i="73"/>
  <c r="G32" i="73"/>
  <c r="G34" i="73" s="1"/>
  <c r="E24" i="73"/>
  <c r="D24" i="73"/>
  <c r="D23" i="73"/>
  <c r="J16" i="73"/>
  <c r="I16" i="73"/>
  <c r="H16" i="73"/>
  <c r="G16" i="73"/>
  <c r="H34" i="73" l="1"/>
  <c r="I34" i="73"/>
  <c r="J34" i="73"/>
  <c r="J32" i="72"/>
  <c r="I32" i="72"/>
  <c r="I34" i="72" s="1"/>
  <c r="H32" i="72"/>
  <c r="G32" i="72"/>
  <c r="E24" i="72"/>
  <c r="D24" i="72"/>
  <c r="D23" i="72"/>
  <c r="J16" i="72"/>
  <c r="I16" i="72"/>
  <c r="H16" i="72"/>
  <c r="G16" i="72"/>
  <c r="J34" i="72" l="1"/>
  <c r="H34" i="72"/>
  <c r="G34" i="72"/>
  <c r="D23" i="71"/>
  <c r="J32" i="71"/>
  <c r="J34" i="71" s="1"/>
  <c r="I32" i="71"/>
  <c r="I34" i="71" s="1"/>
  <c r="H32" i="71"/>
  <c r="G32" i="71"/>
  <c r="G34" i="71" s="1"/>
  <c r="E24" i="71"/>
  <c r="D24" i="71"/>
  <c r="J16" i="71"/>
  <c r="I16" i="71"/>
  <c r="H16" i="71"/>
  <c r="G16" i="71"/>
  <c r="H34" i="71" l="1"/>
  <c r="J32" i="69"/>
  <c r="I32" i="69"/>
  <c r="H32" i="69"/>
  <c r="G32" i="69"/>
  <c r="G34" i="69" s="1"/>
  <c r="E24" i="69"/>
  <c r="D24" i="69"/>
  <c r="D23" i="69"/>
  <c r="J16" i="69"/>
  <c r="I16" i="69"/>
  <c r="H16" i="69"/>
  <c r="G16" i="69"/>
  <c r="I34" i="69" l="1"/>
  <c r="H34" i="69"/>
  <c r="J34" i="69"/>
  <c r="J32" i="68"/>
  <c r="I32" i="68"/>
  <c r="I34" i="68" s="1"/>
  <c r="H32" i="68"/>
  <c r="G32" i="68"/>
  <c r="G34" i="68" s="1"/>
  <c r="E24" i="68"/>
  <c r="D24" i="68"/>
  <c r="D23" i="68"/>
  <c r="J16" i="68"/>
  <c r="I16" i="68"/>
  <c r="H16" i="68"/>
  <c r="G16" i="68"/>
  <c r="H34" i="68" l="1"/>
  <c r="J34" i="68"/>
  <c r="J32" i="66"/>
  <c r="J34" i="66" s="1"/>
  <c r="I32" i="66"/>
  <c r="I34" i="66" s="1"/>
  <c r="H32" i="66"/>
  <c r="G32" i="66"/>
  <c r="G34" i="66" s="1"/>
  <c r="E24" i="66"/>
  <c r="D24" i="66"/>
  <c r="D23" i="66"/>
  <c r="J16" i="66"/>
  <c r="I16" i="66"/>
  <c r="H16" i="66"/>
  <c r="G16" i="66"/>
  <c r="H34" i="66" l="1"/>
  <c r="J32" i="65"/>
  <c r="J34" i="65" s="1"/>
  <c r="I32" i="65"/>
  <c r="H32" i="65"/>
  <c r="G32" i="65"/>
  <c r="E24" i="65"/>
  <c r="D24" i="65"/>
  <c r="D23" i="65"/>
  <c r="J16" i="65"/>
  <c r="I16" i="65"/>
  <c r="H16" i="65"/>
  <c r="G16" i="65"/>
  <c r="G34" i="65" l="1"/>
  <c r="H34" i="65"/>
  <c r="I34" i="65"/>
  <c r="J32" i="63"/>
  <c r="I32" i="63"/>
  <c r="I34" i="63" s="1"/>
  <c r="H32" i="63"/>
  <c r="G32" i="63"/>
  <c r="E24" i="63"/>
  <c r="D24" i="63"/>
  <c r="D23" i="63"/>
  <c r="J16" i="63"/>
  <c r="I16" i="63"/>
  <c r="H16" i="63"/>
  <c r="G16" i="63"/>
  <c r="G34" i="63" l="1"/>
  <c r="H34" i="63"/>
  <c r="J34" i="63"/>
  <c r="J32" i="62"/>
  <c r="I32" i="62"/>
  <c r="I34" i="62" s="1"/>
  <c r="H32" i="62"/>
  <c r="G32" i="62"/>
  <c r="G34" i="62" s="1"/>
  <c r="E24" i="62"/>
  <c r="D24" i="62"/>
  <c r="D23" i="62"/>
  <c r="J16" i="62"/>
  <c r="I16" i="62"/>
  <c r="H16" i="62"/>
  <c r="G16" i="62"/>
  <c r="J32" i="61"/>
  <c r="I32" i="61"/>
  <c r="H32" i="61"/>
  <c r="G32" i="61"/>
  <c r="G34" i="61" s="1"/>
  <c r="E24" i="61"/>
  <c r="D24" i="61"/>
  <c r="D23" i="61"/>
  <c r="J16" i="61"/>
  <c r="I16" i="61"/>
  <c r="H16" i="61"/>
  <c r="G16" i="61"/>
  <c r="H34" i="61" l="1"/>
  <c r="I34" i="61"/>
  <c r="J34" i="61"/>
  <c r="J34" i="62"/>
  <c r="H34" i="62"/>
  <c r="D23" i="59"/>
  <c r="J32" i="59"/>
  <c r="J34" i="59" s="1"/>
  <c r="I32" i="59"/>
  <c r="I34" i="59" s="1"/>
  <c r="H32" i="59"/>
  <c r="G32" i="59"/>
  <c r="E24" i="59"/>
  <c r="D24" i="59"/>
  <c r="J16" i="59"/>
  <c r="I16" i="59"/>
  <c r="H16" i="59"/>
  <c r="G16" i="59"/>
  <c r="G34" i="59" l="1"/>
  <c r="H34" i="59"/>
  <c r="J32" i="57"/>
  <c r="I32" i="57"/>
  <c r="H32" i="57"/>
  <c r="G32" i="57"/>
  <c r="E24" i="57"/>
  <c r="D24" i="57"/>
  <c r="D23" i="57"/>
  <c r="J16" i="57"/>
  <c r="I16" i="57"/>
  <c r="H16" i="57"/>
  <c r="G16" i="57"/>
  <c r="I34" i="57" l="1"/>
  <c r="J34" i="57"/>
  <c r="G34" i="57"/>
  <c r="H34" i="57"/>
  <c r="J32" i="55"/>
  <c r="I32" i="55"/>
  <c r="I34" i="55" s="1"/>
  <c r="H32" i="55"/>
  <c r="G32" i="55"/>
  <c r="E24" i="55"/>
  <c r="D24" i="55"/>
  <c r="D23" i="55"/>
  <c r="J16" i="55"/>
  <c r="I16" i="55"/>
  <c r="H16" i="55"/>
  <c r="G16" i="55"/>
  <c r="G34" i="55" l="1"/>
  <c r="J34" i="55"/>
  <c r="H34" i="55"/>
  <c r="J32" i="53"/>
  <c r="I32" i="53"/>
  <c r="I34" i="53" s="1"/>
  <c r="H32" i="53"/>
  <c r="G32" i="53"/>
  <c r="E24" i="53"/>
  <c r="D24" i="53"/>
  <c r="D23" i="53"/>
  <c r="J16" i="53"/>
  <c r="I16" i="53"/>
  <c r="H16" i="53"/>
  <c r="G16" i="53"/>
  <c r="G34" i="53" l="1"/>
  <c r="J34" i="53"/>
  <c r="H34" i="53"/>
  <c r="J32" i="51" l="1"/>
  <c r="I32" i="51"/>
  <c r="I34" i="51" s="1"/>
  <c r="H32" i="51"/>
  <c r="G32" i="51"/>
  <c r="E24" i="51"/>
  <c r="D24" i="51"/>
  <c r="D23" i="51"/>
  <c r="J16" i="51"/>
  <c r="I16" i="51"/>
  <c r="H16" i="51"/>
  <c r="G16" i="51"/>
  <c r="D23" i="49"/>
  <c r="J32" i="49"/>
  <c r="I32" i="49"/>
  <c r="I34" i="49" s="1"/>
  <c r="H32" i="49"/>
  <c r="G32" i="49"/>
  <c r="G34" i="49" s="1"/>
  <c r="E24" i="49"/>
  <c r="D24" i="49"/>
  <c r="J16" i="49"/>
  <c r="I16" i="49"/>
  <c r="H16" i="49"/>
  <c r="G16" i="49"/>
  <c r="J34" i="51" l="1"/>
  <c r="G34" i="51"/>
  <c r="H34" i="51"/>
  <c r="J34" i="49"/>
  <c r="H34" i="49"/>
  <c r="D23" i="47"/>
  <c r="J32" i="47"/>
  <c r="I32" i="47"/>
  <c r="H32" i="47"/>
  <c r="G32" i="47"/>
  <c r="E24" i="47"/>
  <c r="D24" i="47"/>
  <c r="J16" i="47"/>
  <c r="I16" i="47"/>
  <c r="H16" i="47"/>
  <c r="G16" i="47"/>
  <c r="I34" i="47" l="1"/>
  <c r="J34" i="47"/>
  <c r="H34" i="47"/>
  <c r="G34" i="47"/>
  <c r="D23" i="43"/>
  <c r="J32" i="45"/>
  <c r="I32" i="45"/>
  <c r="I34" i="45" s="1"/>
  <c r="H32" i="45"/>
  <c r="G32" i="45"/>
  <c r="E24" i="45"/>
  <c r="D24" i="45"/>
  <c r="D23" i="45"/>
  <c r="J16" i="45"/>
  <c r="I16" i="45"/>
  <c r="H16" i="45"/>
  <c r="G16" i="45"/>
  <c r="J34" i="45" l="1"/>
  <c r="G34" i="45"/>
  <c r="H34" i="45"/>
  <c r="J32" i="43"/>
  <c r="I32" i="43"/>
  <c r="I34" i="43" s="1"/>
  <c r="H32" i="43"/>
  <c r="H34" i="43" s="1"/>
  <c r="G32" i="43"/>
  <c r="G34" i="43" s="1"/>
  <c r="E24" i="43"/>
  <c r="D24" i="43"/>
  <c r="J16" i="43"/>
  <c r="I16" i="43"/>
  <c r="H16" i="43"/>
  <c r="G16" i="43"/>
  <c r="J34" i="43" l="1"/>
  <c r="J32" i="42"/>
  <c r="I32" i="42"/>
  <c r="H32" i="42"/>
  <c r="G32" i="42"/>
  <c r="E24" i="42"/>
  <c r="D24" i="42"/>
  <c r="D23" i="42"/>
  <c r="J16" i="42"/>
  <c r="I16" i="42"/>
  <c r="H16" i="42"/>
  <c r="G16" i="42"/>
  <c r="H34" i="42" l="1"/>
  <c r="I34" i="42"/>
  <c r="J34" i="42"/>
  <c r="G34" i="42"/>
  <c r="J32" i="40"/>
  <c r="J34" i="40" s="1"/>
  <c r="I32" i="40"/>
  <c r="I34" i="40" s="1"/>
  <c r="H32" i="40"/>
  <c r="H34" i="40" s="1"/>
  <c r="G32" i="40"/>
  <c r="E24" i="40"/>
  <c r="D24" i="40"/>
  <c r="D23" i="40"/>
  <c r="J16" i="40"/>
  <c r="I16" i="40"/>
  <c r="H16" i="40"/>
  <c r="G16" i="40"/>
  <c r="G34" i="40" l="1"/>
  <c r="J32" i="39"/>
  <c r="J34" i="39" s="1"/>
  <c r="I32" i="39"/>
  <c r="H32" i="39"/>
  <c r="G32" i="39"/>
  <c r="G34" i="39" s="1"/>
  <c r="E24" i="39"/>
  <c r="D24" i="39"/>
  <c r="D23" i="39"/>
  <c r="J16" i="39"/>
  <c r="I16" i="39"/>
  <c r="H16" i="39"/>
  <c r="G16" i="39"/>
  <c r="H34" i="39" l="1"/>
  <c r="I34" i="39"/>
  <c r="J32" i="38"/>
  <c r="I32" i="38"/>
  <c r="H32" i="38"/>
  <c r="G32" i="38"/>
  <c r="E24" i="38"/>
  <c r="D24" i="38"/>
  <c r="D23" i="38"/>
  <c r="J16" i="38"/>
  <c r="I16" i="38"/>
  <c r="H16" i="38"/>
  <c r="G16" i="38"/>
  <c r="G34" i="38" l="1"/>
  <c r="J34" i="38"/>
  <c r="I34" i="38"/>
  <c r="H34" i="38"/>
  <c r="J32" i="37"/>
  <c r="I32" i="37"/>
  <c r="H32" i="37"/>
  <c r="G32" i="37"/>
  <c r="E24" i="37"/>
  <c r="D24" i="37"/>
  <c r="D23" i="37"/>
  <c r="J16" i="37"/>
  <c r="I16" i="37"/>
  <c r="H16" i="37"/>
  <c r="G16" i="37"/>
  <c r="H34" i="37" l="1"/>
  <c r="G34" i="37"/>
  <c r="I34" i="37"/>
  <c r="J34" i="37"/>
  <c r="J32" i="36"/>
  <c r="I32" i="36"/>
  <c r="I34" i="36" s="1"/>
  <c r="H32" i="36"/>
  <c r="H34" i="36" s="1"/>
  <c r="G32" i="36"/>
  <c r="E24" i="36"/>
  <c r="D24" i="36"/>
  <c r="D23" i="36"/>
  <c r="J16" i="36"/>
  <c r="I16" i="36"/>
  <c r="H16" i="36"/>
  <c r="G16" i="36"/>
  <c r="G34" i="36" l="1"/>
  <c r="J34" i="36"/>
  <c r="J32" i="35"/>
  <c r="I32" i="35"/>
  <c r="I34" i="35" s="1"/>
  <c r="H32" i="35"/>
  <c r="G32" i="35"/>
  <c r="E24" i="35"/>
  <c r="D24" i="35"/>
  <c r="D23" i="35"/>
  <c r="J16" i="35"/>
  <c r="I16" i="35"/>
  <c r="H16" i="35"/>
  <c r="G16" i="35"/>
  <c r="H34" i="35" l="1"/>
  <c r="J34" i="35"/>
  <c r="G34" i="35"/>
  <c r="J32" i="34"/>
  <c r="J34" i="34" s="1"/>
  <c r="I32" i="34"/>
  <c r="I34" i="34" s="1"/>
  <c r="H32" i="34"/>
  <c r="G32" i="34"/>
  <c r="E24" i="34"/>
  <c r="D24" i="34"/>
  <c r="D23" i="34"/>
  <c r="J16" i="34"/>
  <c r="I16" i="34"/>
  <c r="H16" i="34"/>
  <c r="H34" i="34" s="1"/>
  <c r="G16" i="34"/>
  <c r="G34" i="34" l="1"/>
  <c r="J32" i="33"/>
  <c r="J34" i="33" s="1"/>
  <c r="I32" i="33"/>
  <c r="H32" i="33"/>
  <c r="H34" i="33" s="1"/>
  <c r="G32" i="33"/>
  <c r="E24" i="33"/>
  <c r="D24" i="33"/>
  <c r="D23" i="33"/>
  <c r="J16" i="33"/>
  <c r="I16" i="33"/>
  <c r="H16" i="33"/>
  <c r="G16" i="33"/>
  <c r="I34" i="33" l="1"/>
  <c r="G34" i="33"/>
  <c r="J32" i="32"/>
  <c r="I32" i="32"/>
  <c r="I34" i="32" s="1"/>
  <c r="H32" i="32"/>
  <c r="G32" i="32"/>
  <c r="E24" i="32"/>
  <c r="D24" i="32"/>
  <c r="D23" i="32"/>
  <c r="J16" i="32"/>
  <c r="I16" i="32"/>
  <c r="H16" i="32"/>
  <c r="G16" i="32"/>
  <c r="J34" i="32" l="1"/>
  <c r="H34" i="32"/>
  <c r="G34" i="32"/>
  <c r="J32" i="31"/>
  <c r="J34" i="31" s="1"/>
  <c r="I32" i="31"/>
  <c r="I34" i="31" s="1"/>
  <c r="H32" i="31"/>
  <c r="G32" i="31"/>
  <c r="E24" i="31"/>
  <c r="D24" i="31"/>
  <c r="D23" i="31"/>
  <c r="J16" i="31"/>
  <c r="I16" i="31"/>
  <c r="H16" i="31"/>
  <c r="G16" i="31"/>
  <c r="G34" i="31" l="1"/>
  <c r="H34" i="31"/>
  <c r="J32" i="30"/>
  <c r="J34" i="30" s="1"/>
  <c r="I32" i="30"/>
  <c r="H32" i="30"/>
  <c r="G32" i="30"/>
  <c r="G34" i="30" s="1"/>
  <c r="E24" i="30"/>
  <c r="D24" i="30"/>
  <c r="D23" i="30"/>
  <c r="J16" i="30"/>
  <c r="I16" i="30"/>
  <c r="H16" i="30"/>
  <c r="G16" i="30"/>
  <c r="I34" i="30" l="1"/>
  <c r="H34" i="30"/>
  <c r="J32" i="29"/>
  <c r="I32" i="29"/>
  <c r="H32" i="29"/>
  <c r="G32" i="29"/>
  <c r="E24" i="29"/>
  <c r="D24" i="29"/>
  <c r="D23" i="29"/>
  <c r="J16" i="29"/>
  <c r="I16" i="29"/>
  <c r="H16" i="29"/>
  <c r="G16" i="29"/>
  <c r="J34" i="29" l="1"/>
  <c r="H34" i="29"/>
  <c r="G34" i="29"/>
  <c r="I34" i="29"/>
  <c r="J32" i="28"/>
  <c r="J34" i="28" s="1"/>
  <c r="I32" i="28"/>
  <c r="H32" i="28"/>
  <c r="G32" i="28"/>
  <c r="E24" i="28"/>
  <c r="D24" i="28"/>
  <c r="D23" i="28"/>
  <c r="J16" i="28"/>
  <c r="I16" i="28"/>
  <c r="H16" i="28"/>
  <c r="G16" i="28"/>
  <c r="I34" i="28" l="1"/>
  <c r="H34" i="28"/>
  <c r="G34" i="28"/>
  <c r="J32" i="27"/>
  <c r="I32" i="27"/>
  <c r="I34" i="27" s="1"/>
  <c r="H32" i="27"/>
  <c r="G32" i="27"/>
  <c r="E24" i="27"/>
  <c r="D24" i="27"/>
  <c r="D23" i="27"/>
  <c r="J16" i="27"/>
  <c r="I16" i="27"/>
  <c r="H16" i="27"/>
  <c r="G16" i="27"/>
  <c r="G34" i="27" l="1"/>
  <c r="J34" i="27"/>
  <c r="H34" i="27"/>
  <c r="J32" i="26"/>
  <c r="I32" i="26"/>
  <c r="I34" i="26" s="1"/>
  <c r="H32" i="26"/>
  <c r="H34" i="26" s="1"/>
  <c r="G32" i="26"/>
  <c r="E24" i="26"/>
  <c r="D24" i="26"/>
  <c r="D23" i="26"/>
  <c r="J16" i="26"/>
  <c r="I16" i="26"/>
  <c r="H16" i="26"/>
  <c r="G16" i="26"/>
  <c r="G34" i="26" l="1"/>
  <c r="J34" i="26"/>
  <c r="J32" i="25"/>
  <c r="I32" i="25"/>
  <c r="I34" i="25" s="1"/>
  <c r="H32" i="25"/>
  <c r="G32" i="25"/>
  <c r="E24" i="25"/>
  <c r="D24" i="25"/>
  <c r="D23" i="25"/>
  <c r="J16" i="25"/>
  <c r="I16" i="25"/>
  <c r="H16" i="25"/>
  <c r="G16" i="25"/>
  <c r="J34" i="25" l="1"/>
  <c r="H34" i="25"/>
  <c r="G34" i="25"/>
  <c r="J32" i="24"/>
  <c r="I32" i="24"/>
  <c r="H32" i="24"/>
  <c r="G32" i="24"/>
  <c r="E24" i="24"/>
  <c r="D24" i="24"/>
  <c r="D23" i="24"/>
  <c r="J16" i="24"/>
  <c r="I16" i="24"/>
  <c r="H16" i="24"/>
  <c r="G16" i="24"/>
  <c r="I34" i="24" l="1"/>
  <c r="J34" i="24"/>
  <c r="G34" i="24"/>
  <c r="H34" i="24"/>
  <c r="J32" i="23"/>
  <c r="I32" i="23"/>
  <c r="H32" i="23"/>
  <c r="H34" i="23" s="1"/>
  <c r="G32" i="23"/>
  <c r="E24" i="23"/>
  <c r="D24" i="23"/>
  <c r="D23" i="23"/>
  <c r="J16" i="23"/>
  <c r="I16" i="23"/>
  <c r="H16" i="23"/>
  <c r="G16" i="23"/>
  <c r="I34" i="23" l="1"/>
  <c r="J34" i="23"/>
  <c r="G34" i="23"/>
  <c r="D23" i="22"/>
  <c r="G16" i="22" l="1"/>
  <c r="J32" i="22"/>
  <c r="I32" i="22"/>
  <c r="H32" i="22"/>
  <c r="G32" i="22"/>
  <c r="E24" i="22"/>
  <c r="D24" i="22"/>
  <c r="J16" i="22"/>
  <c r="I16" i="22"/>
  <c r="H16" i="22"/>
  <c r="I34" i="22" l="1"/>
  <c r="H34" i="22"/>
  <c r="G34" i="22"/>
  <c r="J34" i="22"/>
  <c r="J32" i="21"/>
  <c r="I32" i="21"/>
  <c r="H32" i="21"/>
  <c r="G32" i="21"/>
  <c r="E24" i="21"/>
  <c r="D24" i="21"/>
  <c r="D23" i="21"/>
  <c r="J16" i="21"/>
  <c r="I16" i="21"/>
  <c r="H16" i="21"/>
  <c r="G16" i="21"/>
  <c r="G34" i="21" s="1"/>
  <c r="J34" i="21" l="1"/>
  <c r="I34" i="21"/>
  <c r="H34" i="21"/>
  <c r="J32" i="20"/>
  <c r="I32" i="20"/>
  <c r="H32" i="20"/>
  <c r="G32" i="20"/>
  <c r="E24" i="20"/>
  <c r="D24" i="20"/>
  <c r="D23" i="20"/>
  <c r="J16" i="20"/>
  <c r="I16" i="20"/>
  <c r="H16" i="20"/>
  <c r="G16" i="20"/>
  <c r="H34" i="20" l="1"/>
  <c r="I34" i="20"/>
  <c r="G34" i="20"/>
  <c r="J34" i="20"/>
  <c r="J32" i="19"/>
  <c r="J34" i="19" s="1"/>
  <c r="I32" i="19"/>
  <c r="H32" i="19"/>
  <c r="H34" i="19" s="1"/>
  <c r="G32" i="19"/>
  <c r="E24" i="19"/>
  <c r="D24" i="19"/>
  <c r="D23" i="19"/>
  <c r="J16" i="19"/>
  <c r="I16" i="19"/>
  <c r="H16" i="19"/>
  <c r="G16" i="19"/>
  <c r="G34" i="19" l="1"/>
  <c r="I34" i="19"/>
  <c r="J32" i="18"/>
  <c r="I32" i="18"/>
  <c r="H32" i="18"/>
  <c r="G32" i="18"/>
  <c r="G34" i="18" s="1"/>
  <c r="E24" i="18"/>
  <c r="D24" i="18"/>
  <c r="D23" i="18"/>
  <c r="J16" i="18"/>
  <c r="I16" i="18"/>
  <c r="H16" i="18"/>
  <c r="G16" i="18"/>
  <c r="J34" i="18" l="1"/>
  <c r="H34" i="18"/>
  <c r="I34" i="18"/>
  <c r="J32" i="17"/>
  <c r="I32" i="17"/>
  <c r="H32" i="17"/>
  <c r="G32" i="17"/>
  <c r="E24" i="17"/>
  <c r="D24" i="17"/>
  <c r="D23" i="17"/>
  <c r="J16" i="17"/>
  <c r="I16" i="17"/>
  <c r="H16" i="17"/>
  <c r="G16" i="17"/>
  <c r="H34" i="17" l="1"/>
  <c r="J34" i="17"/>
  <c r="G34" i="17"/>
  <c r="I34" i="17"/>
  <c r="G14" i="16"/>
  <c r="G16" i="16" s="1"/>
  <c r="J32" i="16"/>
  <c r="I32" i="16"/>
  <c r="H32" i="16"/>
  <c r="G32" i="16"/>
  <c r="E24" i="16"/>
  <c r="D24" i="16"/>
  <c r="D23" i="16"/>
  <c r="J16" i="16"/>
  <c r="J34" i="16" s="1"/>
  <c r="I16" i="16"/>
  <c r="I34" i="16" s="1"/>
  <c r="H16" i="16"/>
  <c r="G34" i="16" l="1"/>
  <c r="H34" i="16"/>
  <c r="J32" i="15"/>
  <c r="I32" i="15"/>
  <c r="H32" i="15"/>
  <c r="G32" i="15"/>
  <c r="E24" i="15"/>
  <c r="D24" i="15"/>
  <c r="D23" i="15"/>
  <c r="J16" i="15"/>
  <c r="I16" i="15"/>
  <c r="H16" i="15"/>
  <c r="G16" i="15"/>
  <c r="G34" i="15" l="1"/>
  <c r="J34" i="15"/>
  <c r="H34" i="15"/>
  <c r="I34" i="15"/>
  <c r="J32" i="14" l="1"/>
  <c r="I32" i="14"/>
  <c r="H32" i="14"/>
  <c r="G32" i="14"/>
  <c r="E24" i="14"/>
  <c r="D24" i="14"/>
  <c r="D23" i="14"/>
  <c r="J16" i="14"/>
  <c r="I16" i="14"/>
  <c r="H16" i="14"/>
  <c r="G16" i="14"/>
  <c r="G34" i="14" l="1"/>
  <c r="J34" i="14"/>
  <c r="I34" i="14"/>
  <c r="H34" i="14"/>
  <c r="J32" i="13"/>
  <c r="I32" i="13"/>
  <c r="I34" i="13" s="1"/>
  <c r="H32" i="13"/>
  <c r="G32" i="13"/>
  <c r="E24" i="13"/>
  <c r="D24" i="13"/>
  <c r="D23" i="13"/>
  <c r="J16" i="13"/>
  <c r="I16" i="13"/>
  <c r="H16" i="13"/>
  <c r="G16" i="13"/>
  <c r="G34" i="13" l="1"/>
  <c r="H34" i="13"/>
  <c r="J34" i="13"/>
  <c r="J32" i="12"/>
  <c r="I32" i="12"/>
  <c r="H32" i="12"/>
  <c r="G32" i="12"/>
  <c r="E24" i="12"/>
  <c r="D24" i="12"/>
  <c r="D23" i="12"/>
  <c r="J16" i="12"/>
  <c r="I16" i="12"/>
  <c r="H16" i="12"/>
  <c r="G16" i="12"/>
  <c r="J34" i="12" l="1"/>
  <c r="G34" i="12"/>
  <c r="H34" i="12"/>
  <c r="I34" i="12"/>
  <c r="J32" i="11"/>
  <c r="I32" i="11"/>
  <c r="I34" i="11" s="1"/>
  <c r="H32" i="11"/>
  <c r="G32" i="11"/>
  <c r="G34" i="11" s="1"/>
  <c r="E24" i="11"/>
  <c r="D24" i="11"/>
  <c r="D23" i="11"/>
  <c r="J16" i="11"/>
  <c r="I16" i="11"/>
  <c r="H16" i="11"/>
  <c r="G16" i="11"/>
  <c r="J34" i="11" l="1"/>
  <c r="H34" i="11"/>
  <c r="J32" i="10"/>
  <c r="I32" i="10"/>
  <c r="H32" i="10"/>
  <c r="G32" i="10"/>
  <c r="E24" i="10"/>
  <c r="D24" i="10"/>
  <c r="D23" i="10"/>
  <c r="J16" i="10"/>
  <c r="I16" i="10"/>
  <c r="H16" i="10"/>
  <c r="G16" i="10"/>
  <c r="H34" i="10" l="1"/>
  <c r="G34" i="10"/>
  <c r="J34" i="10"/>
  <c r="I34" i="10"/>
  <c r="J32" i="9"/>
  <c r="I32" i="9"/>
  <c r="H32" i="9"/>
  <c r="G32" i="9"/>
  <c r="E24" i="9"/>
  <c r="D24" i="9"/>
  <c r="D23" i="9"/>
  <c r="J16" i="9"/>
  <c r="I16" i="9"/>
  <c r="H16" i="9"/>
  <c r="G16" i="9"/>
  <c r="G34" i="9" s="1"/>
  <c r="I34" i="9" l="1"/>
  <c r="J34" i="9"/>
  <c r="H34" i="9"/>
  <c r="J32" i="8"/>
  <c r="I32" i="8"/>
  <c r="H32" i="8"/>
  <c r="G32" i="8"/>
  <c r="E24" i="8"/>
  <c r="D24" i="8"/>
  <c r="D23" i="8"/>
  <c r="J16" i="8"/>
  <c r="I16" i="8"/>
  <c r="H16" i="8"/>
  <c r="G16" i="8"/>
  <c r="G34" i="8" l="1"/>
  <c r="H34" i="8"/>
  <c r="J34" i="8"/>
  <c r="I34" i="8"/>
  <c r="J32" i="7"/>
  <c r="I32" i="7"/>
  <c r="H32" i="7"/>
  <c r="G32" i="7"/>
  <c r="E24" i="7"/>
  <c r="D24" i="7"/>
  <c r="D23" i="7"/>
  <c r="J16" i="7"/>
  <c r="I16" i="7"/>
  <c r="H16" i="7"/>
  <c r="G16" i="7"/>
  <c r="E11" i="7"/>
  <c r="D9" i="112" l="1"/>
  <c r="E9" i="112" s="1"/>
  <c r="F9" i="112" s="1"/>
  <c r="D9" i="111"/>
  <c r="E9" i="111" s="1"/>
  <c r="F9" i="111" s="1"/>
  <c r="D9" i="110"/>
  <c r="E9" i="110" s="1"/>
  <c r="F9" i="110" s="1"/>
  <c r="D9" i="109"/>
  <c r="E9" i="109" s="1"/>
  <c r="F9" i="109" s="1"/>
  <c r="D9" i="108"/>
  <c r="E9" i="108" s="1"/>
  <c r="F9" i="108" s="1"/>
  <c r="D9" i="107"/>
  <c r="E9" i="107" s="1"/>
  <c r="F9" i="107" s="1"/>
  <c r="D9" i="106"/>
  <c r="E9" i="106" s="1"/>
  <c r="F9" i="106" s="1"/>
  <c r="D9" i="105"/>
  <c r="E9" i="105" s="1"/>
  <c r="F9" i="105" s="1"/>
  <c r="D9" i="104"/>
  <c r="E9" i="104" s="1"/>
  <c r="F9" i="104" s="1"/>
  <c r="D9" i="103"/>
  <c r="E9" i="103" s="1"/>
  <c r="F9" i="103" s="1"/>
  <c r="D9" i="102"/>
  <c r="D9" i="100"/>
  <c r="E9" i="100" s="1"/>
  <c r="F9" i="100" s="1"/>
  <c r="D9" i="99"/>
  <c r="E9" i="99" s="1"/>
  <c r="F9" i="99" s="1"/>
  <c r="D9" i="98"/>
  <c r="E9" i="98" s="1"/>
  <c r="F9" i="98" s="1"/>
  <c r="D9" i="97"/>
  <c r="E9" i="97" s="1"/>
  <c r="F9" i="97" s="1"/>
  <c r="D9" i="96"/>
  <c r="E9" i="96" s="1"/>
  <c r="F9" i="96" s="1"/>
  <c r="D9" i="95"/>
  <c r="E9" i="95" s="1"/>
  <c r="F9" i="95" s="1"/>
  <c r="D9" i="94"/>
  <c r="E9" i="94" s="1"/>
  <c r="F9" i="94" s="1"/>
  <c r="D9" i="93"/>
  <c r="E9" i="93" s="1"/>
  <c r="F9" i="93" s="1"/>
  <c r="D11" i="92"/>
  <c r="E11" i="92" s="1"/>
  <c r="F11" i="92" s="1"/>
  <c r="D11" i="91"/>
  <c r="E11" i="91" s="1"/>
  <c r="F11" i="91" s="1"/>
  <c r="D11" i="90"/>
  <c r="E11" i="90" s="1"/>
  <c r="F11" i="90" s="1"/>
  <c r="D11" i="89"/>
  <c r="E11" i="89" s="1"/>
  <c r="F11" i="89" s="1"/>
  <c r="D11" i="88"/>
  <c r="E11" i="88" s="1"/>
  <c r="F11" i="88" s="1"/>
  <c r="D11" i="86"/>
  <c r="E11" i="86" s="1"/>
  <c r="F11" i="86" s="1"/>
  <c r="F11" i="7"/>
  <c r="D11" i="83"/>
  <c r="E11" i="83" s="1"/>
  <c r="F11" i="83" s="1"/>
  <c r="D11" i="84"/>
  <c r="E11" i="84" s="1"/>
  <c r="F11" i="84" s="1"/>
  <c r="D11" i="82"/>
  <c r="E11" i="82" s="1"/>
  <c r="F11" i="82" s="1"/>
  <c r="D11" i="81"/>
  <c r="E11" i="81" s="1"/>
  <c r="F11" i="81" s="1"/>
  <c r="D11" i="80"/>
  <c r="E11" i="80" s="1"/>
  <c r="F11" i="80" s="1"/>
  <c r="D11" i="79"/>
  <c r="E11" i="79" s="1"/>
  <c r="F11" i="79" s="1"/>
  <c r="D11" i="78"/>
  <c r="E11" i="78" s="1"/>
  <c r="F11" i="78" s="1"/>
  <c r="D11" i="77"/>
  <c r="E11" i="77" s="1"/>
  <c r="F11" i="77" s="1"/>
  <c r="D11" i="76"/>
  <c r="E11" i="76" s="1"/>
  <c r="F11" i="76" s="1"/>
  <c r="D11" i="75"/>
  <c r="E11" i="75" s="1"/>
  <c r="F11" i="75" s="1"/>
  <c r="D11" i="74"/>
  <c r="E11" i="74" s="1"/>
  <c r="F11" i="74" s="1"/>
  <c r="D11" i="73"/>
  <c r="E11" i="73" s="1"/>
  <c r="F11" i="73" s="1"/>
  <c r="D11" i="72"/>
  <c r="E11" i="72" s="1"/>
  <c r="F11" i="72" s="1"/>
  <c r="D11" i="71"/>
  <c r="E11" i="71" s="1"/>
  <c r="F11" i="71" s="1"/>
  <c r="D11" i="69"/>
  <c r="E11" i="69" s="1"/>
  <c r="F11" i="69" s="1"/>
  <c r="D11" i="68"/>
  <c r="E11" i="68" s="1"/>
  <c r="F11" i="68" s="1"/>
  <c r="D11" i="66"/>
  <c r="E11" i="66" s="1"/>
  <c r="F11" i="66" s="1"/>
  <c r="D11" i="65"/>
  <c r="E11" i="65" s="1"/>
  <c r="F11" i="65" s="1"/>
  <c r="D11" i="63"/>
  <c r="E11" i="63" s="1"/>
  <c r="F11" i="63" s="1"/>
  <c r="D11" i="62"/>
  <c r="E11" i="62" s="1"/>
  <c r="F11" i="62" s="1"/>
  <c r="D11" i="61"/>
  <c r="E11" i="61" s="1"/>
  <c r="F11" i="61" s="1"/>
  <c r="D11" i="59"/>
  <c r="E11" i="59" s="1"/>
  <c r="F11" i="59" s="1"/>
  <c r="D11" i="57"/>
  <c r="E11" i="57" s="1"/>
  <c r="F11" i="57" s="1"/>
  <c r="D11" i="55"/>
  <c r="E11" i="55" s="1"/>
  <c r="F11" i="55" s="1"/>
  <c r="D11" i="53"/>
  <c r="E11" i="53" s="1"/>
  <c r="F11" i="53" s="1"/>
  <c r="D11" i="49"/>
  <c r="E11" i="49" s="1"/>
  <c r="F11" i="49" s="1"/>
  <c r="D11" i="51"/>
  <c r="E11" i="51" s="1"/>
  <c r="F11" i="51" s="1"/>
  <c r="D11" i="47"/>
  <c r="E11" i="47" s="1"/>
  <c r="F11" i="47" s="1"/>
  <c r="D11" i="45"/>
  <c r="E11" i="45" s="1"/>
  <c r="F11" i="45" s="1"/>
  <c r="D11" i="43"/>
  <c r="E11" i="43" s="1"/>
  <c r="F11" i="43" s="1"/>
  <c r="D11" i="42"/>
  <c r="E11" i="42" s="1"/>
  <c r="F11" i="42" s="1"/>
  <c r="D11" i="40"/>
  <c r="E11" i="40" s="1"/>
  <c r="F11" i="40" s="1"/>
  <c r="D11" i="39"/>
  <c r="E11" i="39" s="1"/>
  <c r="F11" i="39" s="1"/>
  <c r="D11" i="38"/>
  <c r="E11" i="38" s="1"/>
  <c r="F11" i="38" s="1"/>
  <c r="D11" i="37"/>
  <c r="E11" i="37" s="1"/>
  <c r="F11" i="37" s="1"/>
  <c r="D11" i="36"/>
  <c r="E11" i="36" s="1"/>
  <c r="F11" i="36" s="1"/>
  <c r="D11" i="35"/>
  <c r="E11" i="35" s="1"/>
  <c r="F11" i="35" s="1"/>
  <c r="D11" i="34"/>
  <c r="E11" i="34" s="1"/>
  <c r="F11" i="34" s="1"/>
  <c r="D11" i="33"/>
  <c r="E11" i="33" s="1"/>
  <c r="F11" i="33" s="1"/>
  <c r="D11" i="32"/>
  <c r="E11" i="32" s="1"/>
  <c r="F11" i="32" s="1"/>
  <c r="D11" i="31"/>
  <c r="E11" i="31" s="1"/>
  <c r="F11" i="31" s="1"/>
  <c r="D11" i="30"/>
  <c r="E11" i="30" s="1"/>
  <c r="F11" i="30" s="1"/>
  <c r="D11" i="29"/>
  <c r="E11" i="29" s="1"/>
  <c r="F11" i="29" s="1"/>
  <c r="D11" i="28"/>
  <c r="E11" i="28" s="1"/>
  <c r="F11" i="28" s="1"/>
  <c r="D11" i="27"/>
  <c r="E11" i="27" s="1"/>
  <c r="F11" i="27" s="1"/>
  <c r="D11" i="26"/>
  <c r="E11" i="26" s="1"/>
  <c r="F11" i="26" s="1"/>
  <c r="D11" i="25"/>
  <c r="E11" i="25" s="1"/>
  <c r="F11" i="25" s="1"/>
  <c r="D11" i="24"/>
  <c r="E11" i="24" s="1"/>
  <c r="F11" i="24" s="1"/>
  <c r="D11" i="23"/>
  <c r="E11" i="23" s="1"/>
  <c r="F11" i="23" s="1"/>
  <c r="D11" i="22"/>
  <c r="E11" i="22" s="1"/>
  <c r="F11" i="22" s="1"/>
  <c r="D11" i="21"/>
  <c r="E11" i="21" s="1"/>
  <c r="F11" i="21" s="1"/>
  <c r="D11" i="20"/>
  <c r="E11" i="20" s="1"/>
  <c r="F11" i="20" s="1"/>
  <c r="D11" i="19"/>
  <c r="E11" i="19" s="1"/>
  <c r="F11" i="19" s="1"/>
  <c r="D11" i="18"/>
  <c r="E11" i="18" s="1"/>
  <c r="F11" i="18" s="1"/>
  <c r="D11" i="17"/>
  <c r="E11" i="17" s="1"/>
  <c r="F11" i="17" s="1"/>
  <c r="D11" i="16"/>
  <c r="E11" i="16" s="1"/>
  <c r="F11" i="16" s="1"/>
  <c r="D11" i="15"/>
  <c r="E11" i="15" s="1"/>
  <c r="F11" i="15" s="1"/>
  <c r="D11" i="14"/>
  <c r="E11" i="14" s="1"/>
  <c r="F11" i="14" s="1"/>
  <c r="D11" i="13"/>
  <c r="E11" i="13" s="1"/>
  <c r="F11" i="13" s="1"/>
  <c r="D11" i="12"/>
  <c r="E11" i="12" s="1"/>
  <c r="F11" i="12" s="1"/>
  <c r="D11" i="11"/>
  <c r="E11" i="11" s="1"/>
  <c r="F11" i="11" s="1"/>
  <c r="D11" i="10"/>
  <c r="E11" i="10" s="1"/>
  <c r="F11" i="10" s="1"/>
  <c r="D11" i="9"/>
  <c r="E11" i="9" s="1"/>
  <c r="F11" i="9" s="1"/>
  <c r="D11" i="8"/>
  <c r="E11" i="8" s="1"/>
  <c r="F11" i="8" s="1"/>
  <c r="G34" i="7"/>
  <c r="H34" i="7"/>
  <c r="J34" i="7"/>
  <c r="I34" i="7"/>
  <c r="J32" i="6"/>
  <c r="I32" i="6"/>
  <c r="H32" i="6"/>
  <c r="G32" i="6"/>
  <c r="E24" i="6"/>
  <c r="D24" i="6"/>
  <c r="D23" i="6"/>
  <c r="J16" i="6"/>
  <c r="I16" i="6"/>
  <c r="H16" i="6"/>
  <c r="G16" i="6"/>
  <c r="E9" i="102" l="1"/>
  <c r="F9" i="102" s="1"/>
  <c r="H34" i="6"/>
  <c r="J34" i="6"/>
  <c r="I34" i="6"/>
  <c r="G34" i="6"/>
  <c r="J32" i="5"/>
  <c r="I32" i="5"/>
  <c r="H32" i="5"/>
  <c r="G32" i="5"/>
  <c r="E24" i="5"/>
  <c r="D24" i="5"/>
  <c r="D23" i="5"/>
  <c r="J16" i="5"/>
  <c r="I16" i="5"/>
  <c r="H16" i="5"/>
  <c r="G16" i="5"/>
  <c r="G34" i="5" l="1"/>
  <c r="I34" i="5"/>
  <c r="J34" i="5"/>
  <c r="H34" i="5"/>
  <c r="J32" i="4"/>
  <c r="I32" i="4"/>
  <c r="H32" i="4"/>
  <c r="H34" i="4" s="1"/>
  <c r="G32" i="4"/>
  <c r="E24" i="4"/>
  <c r="D24" i="4"/>
  <c r="D23" i="4"/>
  <c r="J16" i="4"/>
  <c r="I16" i="4"/>
  <c r="H16" i="4"/>
  <c r="G16" i="4"/>
  <c r="J34" i="4" l="1"/>
  <c r="I34" i="4"/>
  <c r="G34" i="4"/>
  <c r="J32" i="3"/>
  <c r="I32" i="3"/>
  <c r="H32" i="3"/>
  <c r="G32" i="3"/>
  <c r="G34" i="3" s="1"/>
  <c r="E24" i="3"/>
  <c r="D24" i="3"/>
  <c r="D23" i="3"/>
  <c r="J16" i="3"/>
  <c r="I16" i="3"/>
  <c r="H16" i="3"/>
  <c r="G16" i="3"/>
  <c r="J34" i="3" l="1"/>
  <c r="I34" i="3"/>
  <c r="H34" i="3"/>
  <c r="J32" i="2" l="1"/>
  <c r="I32" i="2"/>
  <c r="H32" i="2"/>
  <c r="G32" i="2"/>
  <c r="E24" i="2"/>
  <c r="D24" i="2"/>
  <c r="D23" i="2"/>
  <c r="J16" i="2"/>
  <c r="I16" i="2"/>
  <c r="H16" i="2"/>
  <c r="G16" i="2"/>
  <c r="I32" i="1"/>
  <c r="H32" i="1"/>
  <c r="G32" i="1"/>
  <c r="D32" i="1"/>
  <c r="E30" i="1"/>
  <c r="E29" i="1"/>
  <c r="E28" i="1"/>
  <c r="E27" i="1"/>
  <c r="E26" i="1"/>
  <c r="J25" i="1"/>
  <c r="J32" i="1" s="1"/>
  <c r="E25" i="1"/>
  <c r="E24" i="1"/>
  <c r="D24" i="1"/>
  <c r="D23" i="1"/>
  <c r="J16" i="1"/>
  <c r="H16" i="1"/>
  <c r="G16" i="1"/>
  <c r="D16" i="1"/>
  <c r="I14" i="1"/>
  <c r="E14" i="1" s="1"/>
  <c r="D14" i="2" s="1"/>
  <c r="E14" i="2" s="1"/>
  <c r="E13" i="1"/>
  <c r="E12" i="1"/>
  <c r="E11" i="1"/>
  <c r="E10" i="1"/>
  <c r="E9" i="1"/>
  <c r="F14" i="2" l="1"/>
  <c r="D14" i="3"/>
  <c r="E14" i="3" s="1"/>
  <c r="F29" i="1"/>
  <c r="D29" i="2"/>
  <c r="E29" i="2" s="1"/>
  <c r="F25" i="1"/>
  <c r="D25" i="2"/>
  <c r="F30" i="1"/>
  <c r="D30" i="2"/>
  <c r="E30" i="2" s="1"/>
  <c r="F9" i="1"/>
  <c r="D9" i="2"/>
  <c r="F10" i="1"/>
  <c r="D10" i="2"/>
  <c r="E10" i="2" s="1"/>
  <c r="D10" i="3" s="1"/>
  <c r="E10" i="3" s="1"/>
  <c r="F26" i="1"/>
  <c r="D26" i="2"/>
  <c r="E26" i="2" s="1"/>
  <c r="D26" i="3" s="1"/>
  <c r="E26" i="3" s="1"/>
  <c r="G34" i="1"/>
  <c r="F11" i="1"/>
  <c r="D11" i="2"/>
  <c r="E11" i="2" s="1"/>
  <c r="F11" i="2" s="1"/>
  <c r="F13" i="1"/>
  <c r="D13" i="2"/>
  <c r="E13" i="2" s="1"/>
  <c r="F27" i="1"/>
  <c r="D27" i="2"/>
  <c r="E27" i="2" s="1"/>
  <c r="F12" i="1"/>
  <c r="D12" i="2"/>
  <c r="E12" i="2" s="1"/>
  <c r="F28" i="1"/>
  <c r="D28" i="2"/>
  <c r="E28" i="2" s="1"/>
  <c r="H34" i="2"/>
  <c r="J34" i="2"/>
  <c r="I34" i="2"/>
  <c r="G34" i="2"/>
  <c r="E32" i="1"/>
  <c r="F32" i="1" s="1"/>
  <c r="D34" i="1"/>
  <c r="J34" i="1"/>
  <c r="H34" i="1"/>
  <c r="F14" i="1"/>
  <c r="E16" i="1"/>
  <c r="F16" i="1" s="1"/>
  <c r="I16" i="1"/>
  <c r="I34" i="1" s="1"/>
  <c r="F26" i="2" l="1"/>
  <c r="F10" i="3"/>
  <c r="D10" i="4"/>
  <c r="E10" i="4" s="1"/>
  <c r="F29" i="2"/>
  <c r="D29" i="3"/>
  <c r="E29" i="3" s="1"/>
  <c r="F27" i="2"/>
  <c r="D27" i="3"/>
  <c r="E27" i="3" s="1"/>
  <c r="F13" i="2"/>
  <c r="D13" i="3"/>
  <c r="E13" i="3" s="1"/>
  <c r="D11" i="3"/>
  <c r="E11" i="3" s="1"/>
  <c r="D11" i="4" s="1"/>
  <c r="E11" i="4" s="1"/>
  <c r="D16" i="2"/>
  <c r="E9" i="2"/>
  <c r="E25" i="2"/>
  <c r="D32" i="2"/>
  <c r="F26" i="3"/>
  <c r="D26" i="4"/>
  <c r="E26" i="4" s="1"/>
  <c r="F14" i="3"/>
  <c r="D14" i="4"/>
  <c r="E14" i="4" s="1"/>
  <c r="F12" i="2"/>
  <c r="D12" i="3"/>
  <c r="E12" i="3" s="1"/>
  <c r="F10" i="2"/>
  <c r="F30" i="2"/>
  <c r="D30" i="3"/>
  <c r="E30" i="3" s="1"/>
  <c r="F28" i="2"/>
  <c r="D28" i="3"/>
  <c r="E28" i="3" s="1"/>
  <c r="E34" i="1"/>
  <c r="F34" i="1"/>
  <c r="D34" i="2" l="1"/>
  <c r="F11" i="4"/>
  <c r="D11" i="5"/>
  <c r="E11" i="5" s="1"/>
  <c r="F9" i="2"/>
  <c r="D9" i="3"/>
  <c r="E16" i="2"/>
  <c r="F16" i="2" s="1"/>
  <c r="F14" i="4"/>
  <c r="D14" i="5"/>
  <c r="E14" i="5" s="1"/>
  <c r="F30" i="3"/>
  <c r="D30" i="4"/>
  <c r="E30" i="4" s="1"/>
  <c r="F29" i="3"/>
  <c r="D29" i="4"/>
  <c r="F28" i="3"/>
  <c r="D28" i="4"/>
  <c r="E28" i="4" s="1"/>
  <c r="F26" i="4"/>
  <c r="D26" i="5"/>
  <c r="E26" i="5" s="1"/>
  <c r="F25" i="2"/>
  <c r="D25" i="3"/>
  <c r="E32" i="2"/>
  <c r="F13" i="3"/>
  <c r="D13" i="4"/>
  <c r="E13" i="4" s="1"/>
  <c r="F27" i="3"/>
  <c r="D27" i="4"/>
  <c r="E27" i="4" s="1"/>
  <c r="F10" i="4"/>
  <c r="D10" i="5"/>
  <c r="E10" i="5" s="1"/>
  <c r="F12" i="3"/>
  <c r="D12" i="4"/>
  <c r="E12" i="4" s="1"/>
  <c r="F11" i="3"/>
  <c r="F30" i="4" l="1"/>
  <c r="D30" i="5"/>
  <c r="E30" i="5" s="1"/>
  <c r="F32" i="2"/>
  <c r="E34" i="2"/>
  <c r="F34" i="2" s="1"/>
  <c r="F27" i="4"/>
  <c r="D27" i="5"/>
  <c r="E27" i="5" s="1"/>
  <c r="F14" i="5"/>
  <c r="D14" i="6"/>
  <c r="E14" i="6" s="1"/>
  <c r="F26" i="5"/>
  <c r="D26" i="6"/>
  <c r="E26" i="6" s="1"/>
  <c r="E29" i="4"/>
  <c r="F11" i="5"/>
  <c r="D11" i="6"/>
  <c r="E11" i="6" s="1"/>
  <c r="F11" i="6" s="1"/>
  <c r="F10" i="5"/>
  <c r="D10" i="6"/>
  <c r="E10" i="6" s="1"/>
  <c r="F13" i="4"/>
  <c r="D13" i="5"/>
  <c r="E13" i="5" s="1"/>
  <c r="D32" i="3"/>
  <c r="E25" i="3"/>
  <c r="E9" i="3"/>
  <c r="D16" i="3"/>
  <c r="D34" i="3" s="1"/>
  <c r="F12" i="4"/>
  <c r="D12" i="5"/>
  <c r="E12" i="5" s="1"/>
  <c r="F28" i="4"/>
  <c r="D28" i="5"/>
  <c r="E28" i="5" s="1"/>
  <c r="F29" i="4" l="1"/>
  <c r="D29" i="5"/>
  <c r="E29" i="5" s="1"/>
  <c r="F12" i="5"/>
  <c r="D12" i="6"/>
  <c r="E12" i="6" s="1"/>
  <c r="D9" i="4"/>
  <c r="F9" i="3"/>
  <c r="E16" i="3"/>
  <c r="F16" i="3" s="1"/>
  <c r="F13" i="5"/>
  <c r="D13" i="6"/>
  <c r="E13" i="6" s="1"/>
  <c r="F14" i="6"/>
  <c r="D14" i="7"/>
  <c r="E14" i="7" s="1"/>
  <c r="F27" i="5"/>
  <c r="D27" i="6"/>
  <c r="E27" i="6" s="1"/>
  <c r="D10" i="7"/>
  <c r="E10" i="7" s="1"/>
  <c r="F10" i="6"/>
  <c r="F28" i="5"/>
  <c r="D28" i="6"/>
  <c r="E28" i="6" s="1"/>
  <c r="F30" i="5"/>
  <c r="D30" i="6"/>
  <c r="E30" i="6" s="1"/>
  <c r="F26" i="6"/>
  <c r="D26" i="7"/>
  <c r="E26" i="7" s="1"/>
  <c r="E32" i="3"/>
  <c r="D25" i="4"/>
  <c r="F25" i="3"/>
  <c r="D8" i="112" l="1"/>
  <c r="E8" i="112" s="1"/>
  <c r="F8" i="112" s="1"/>
  <c r="D8" i="111"/>
  <c r="E8" i="111" s="1"/>
  <c r="F8" i="111" s="1"/>
  <c r="D8" i="110"/>
  <c r="E8" i="110" s="1"/>
  <c r="F8" i="110" s="1"/>
  <c r="D8" i="109"/>
  <c r="E8" i="109" s="1"/>
  <c r="F8" i="109" s="1"/>
  <c r="D8" i="108"/>
  <c r="E8" i="108" s="1"/>
  <c r="F8" i="108" s="1"/>
  <c r="D8" i="107"/>
  <c r="E8" i="107" s="1"/>
  <c r="F8" i="107" s="1"/>
  <c r="D8" i="106"/>
  <c r="E8" i="106" s="1"/>
  <c r="F8" i="106" s="1"/>
  <c r="D8" i="105"/>
  <c r="E8" i="105" s="1"/>
  <c r="F8" i="105" s="1"/>
  <c r="D8" i="104"/>
  <c r="E8" i="104" s="1"/>
  <c r="F8" i="104" s="1"/>
  <c r="D8" i="103"/>
  <c r="E8" i="103" s="1"/>
  <c r="F8" i="103" s="1"/>
  <c r="D8" i="102"/>
  <c r="E8" i="102" s="1"/>
  <c r="F8" i="102" s="1"/>
  <c r="D8" i="100"/>
  <c r="E8" i="100" s="1"/>
  <c r="F8" i="100" s="1"/>
  <c r="D8" i="99"/>
  <c r="E8" i="99" s="1"/>
  <c r="F8" i="99" s="1"/>
  <c r="D8" i="98"/>
  <c r="E8" i="98" s="1"/>
  <c r="F8" i="98" s="1"/>
  <c r="D8" i="97"/>
  <c r="E8" i="97" s="1"/>
  <c r="F8" i="97" s="1"/>
  <c r="D8" i="96"/>
  <c r="E8" i="96" s="1"/>
  <c r="F8" i="96" s="1"/>
  <c r="D8" i="95"/>
  <c r="E8" i="95" s="1"/>
  <c r="F8" i="95" s="1"/>
  <c r="D8" i="94"/>
  <c r="E8" i="94" s="1"/>
  <c r="F8" i="94" s="1"/>
  <c r="D8" i="93"/>
  <c r="E8" i="93" s="1"/>
  <c r="F8" i="93" s="1"/>
  <c r="D10" i="92"/>
  <c r="E10" i="92" s="1"/>
  <c r="F10" i="92" s="1"/>
  <c r="D10" i="91"/>
  <c r="E10" i="91" s="1"/>
  <c r="F10" i="91" s="1"/>
  <c r="D10" i="90"/>
  <c r="E10" i="90" s="1"/>
  <c r="F10" i="90" s="1"/>
  <c r="D10" i="89"/>
  <c r="E10" i="89" s="1"/>
  <c r="F10" i="89" s="1"/>
  <c r="D10" i="88"/>
  <c r="E10" i="88" s="1"/>
  <c r="F10" i="88" s="1"/>
  <c r="D10" i="86"/>
  <c r="E10" i="86" s="1"/>
  <c r="F10" i="86" s="1"/>
  <c r="E25" i="4"/>
  <c r="D32" i="4"/>
  <c r="F32" i="3"/>
  <c r="E34" i="3"/>
  <c r="F34" i="3" s="1"/>
  <c r="F30" i="6"/>
  <c r="D30" i="7"/>
  <c r="E30" i="7" s="1"/>
  <c r="D16" i="4"/>
  <c r="E9" i="4"/>
  <c r="F12" i="6"/>
  <c r="D12" i="7"/>
  <c r="E12" i="7" s="1"/>
  <c r="F13" i="6"/>
  <c r="D13" i="7"/>
  <c r="E13" i="7" s="1"/>
  <c r="F14" i="7"/>
  <c r="D14" i="8"/>
  <c r="E14" i="8" s="1"/>
  <c r="F10" i="7"/>
  <c r="D10" i="83"/>
  <c r="E10" i="83" s="1"/>
  <c r="F10" i="83" s="1"/>
  <c r="D10" i="84"/>
  <c r="E10" i="84" s="1"/>
  <c r="F10" i="84" s="1"/>
  <c r="D10" i="82"/>
  <c r="E10" i="82" s="1"/>
  <c r="F10" i="82" s="1"/>
  <c r="D10" i="81"/>
  <c r="E10" i="81" s="1"/>
  <c r="F10" i="81" s="1"/>
  <c r="D10" i="80"/>
  <c r="E10" i="80" s="1"/>
  <c r="F10" i="80" s="1"/>
  <c r="D10" i="79"/>
  <c r="E10" i="79" s="1"/>
  <c r="F10" i="79" s="1"/>
  <c r="D10" i="78"/>
  <c r="E10" i="78" s="1"/>
  <c r="F10" i="78" s="1"/>
  <c r="D10" i="77"/>
  <c r="E10" i="77" s="1"/>
  <c r="F10" i="77" s="1"/>
  <c r="D10" i="76"/>
  <c r="E10" i="76" s="1"/>
  <c r="F10" i="76" s="1"/>
  <c r="D10" i="75"/>
  <c r="E10" i="75" s="1"/>
  <c r="F10" i="75" s="1"/>
  <c r="D10" i="74"/>
  <c r="E10" i="74" s="1"/>
  <c r="F10" i="74" s="1"/>
  <c r="D10" i="73"/>
  <c r="E10" i="73" s="1"/>
  <c r="F10" i="73" s="1"/>
  <c r="D10" i="72"/>
  <c r="E10" i="72" s="1"/>
  <c r="F10" i="72" s="1"/>
  <c r="D10" i="71"/>
  <c r="E10" i="71" s="1"/>
  <c r="F10" i="71" s="1"/>
  <c r="D10" i="69"/>
  <c r="E10" i="69" s="1"/>
  <c r="F10" i="69" s="1"/>
  <c r="D10" i="68"/>
  <c r="E10" i="68" s="1"/>
  <c r="F10" i="68" s="1"/>
  <c r="D10" i="66"/>
  <c r="E10" i="66" s="1"/>
  <c r="F10" i="66" s="1"/>
  <c r="D10" i="65"/>
  <c r="E10" i="65" s="1"/>
  <c r="F10" i="65" s="1"/>
  <c r="D10" i="63"/>
  <c r="E10" i="63" s="1"/>
  <c r="F10" i="63" s="1"/>
  <c r="D10" i="62"/>
  <c r="E10" i="62" s="1"/>
  <c r="F10" i="62" s="1"/>
  <c r="D10" i="61"/>
  <c r="E10" i="61" s="1"/>
  <c r="F10" i="61" s="1"/>
  <c r="D10" i="59"/>
  <c r="E10" i="59" s="1"/>
  <c r="F10" i="59" s="1"/>
  <c r="D10" i="57"/>
  <c r="E10" i="57" s="1"/>
  <c r="F10" i="57" s="1"/>
  <c r="D10" i="55"/>
  <c r="E10" i="55" s="1"/>
  <c r="F10" i="55" s="1"/>
  <c r="D10" i="53"/>
  <c r="E10" i="53" s="1"/>
  <c r="F10" i="53" s="1"/>
  <c r="D10" i="51"/>
  <c r="E10" i="51" s="1"/>
  <c r="F10" i="51" s="1"/>
  <c r="D10" i="49"/>
  <c r="E10" i="49" s="1"/>
  <c r="F10" i="49" s="1"/>
  <c r="D10" i="47"/>
  <c r="E10" i="47" s="1"/>
  <c r="F10" i="47" s="1"/>
  <c r="D10" i="45"/>
  <c r="E10" i="45" s="1"/>
  <c r="F10" i="45" s="1"/>
  <c r="D10" i="43"/>
  <c r="E10" i="43" s="1"/>
  <c r="F10" i="43" s="1"/>
  <c r="D10" i="42"/>
  <c r="E10" i="42" s="1"/>
  <c r="F10" i="42" s="1"/>
  <c r="D10" i="40"/>
  <c r="E10" i="40" s="1"/>
  <c r="F10" i="40" s="1"/>
  <c r="D10" i="39"/>
  <c r="E10" i="39" s="1"/>
  <c r="F10" i="39" s="1"/>
  <c r="D10" i="38"/>
  <c r="E10" i="38" s="1"/>
  <c r="F10" i="38" s="1"/>
  <c r="D10" i="37"/>
  <c r="E10" i="37" s="1"/>
  <c r="F10" i="37" s="1"/>
  <c r="D10" i="36"/>
  <c r="E10" i="36" s="1"/>
  <c r="F10" i="36" s="1"/>
  <c r="D10" i="35"/>
  <c r="E10" i="35" s="1"/>
  <c r="F10" i="35" s="1"/>
  <c r="D10" i="34"/>
  <c r="E10" i="34" s="1"/>
  <c r="F10" i="34" s="1"/>
  <c r="D10" i="33"/>
  <c r="E10" i="33" s="1"/>
  <c r="F10" i="33" s="1"/>
  <c r="D10" i="32"/>
  <c r="E10" i="32" s="1"/>
  <c r="F10" i="32" s="1"/>
  <c r="D10" i="31"/>
  <c r="E10" i="31" s="1"/>
  <c r="F10" i="31" s="1"/>
  <c r="D10" i="30"/>
  <c r="E10" i="30" s="1"/>
  <c r="F10" i="30" s="1"/>
  <c r="D10" i="29"/>
  <c r="E10" i="29" s="1"/>
  <c r="F10" i="29" s="1"/>
  <c r="D10" i="28"/>
  <c r="E10" i="28" s="1"/>
  <c r="F10" i="28" s="1"/>
  <c r="D10" i="27"/>
  <c r="E10" i="27" s="1"/>
  <c r="F10" i="27" s="1"/>
  <c r="D10" i="26"/>
  <c r="E10" i="26" s="1"/>
  <c r="F10" i="26" s="1"/>
  <c r="D10" i="25"/>
  <c r="E10" i="25" s="1"/>
  <c r="F10" i="25" s="1"/>
  <c r="D10" i="24"/>
  <c r="D10" i="23"/>
  <c r="E10" i="23" s="1"/>
  <c r="F10" i="23" s="1"/>
  <c r="D10" i="22"/>
  <c r="E10" i="22" s="1"/>
  <c r="F10" i="22" s="1"/>
  <c r="D10" i="21"/>
  <c r="E10" i="21" s="1"/>
  <c r="F10" i="21" s="1"/>
  <c r="D10" i="20"/>
  <c r="E10" i="20" s="1"/>
  <c r="F10" i="20" s="1"/>
  <c r="D10" i="19"/>
  <c r="E10" i="19" s="1"/>
  <c r="F10" i="19" s="1"/>
  <c r="D10" i="18"/>
  <c r="E10" i="18" s="1"/>
  <c r="F10" i="18" s="1"/>
  <c r="D10" i="17"/>
  <c r="E10" i="17" s="1"/>
  <c r="F10" i="17" s="1"/>
  <c r="D10" i="16"/>
  <c r="E10" i="16" s="1"/>
  <c r="F10" i="16" s="1"/>
  <c r="D10" i="15"/>
  <c r="E10" i="15" s="1"/>
  <c r="F10" i="15" s="1"/>
  <c r="D10" i="14"/>
  <c r="E10" i="14" s="1"/>
  <c r="F10" i="14" s="1"/>
  <c r="D10" i="13"/>
  <c r="E10" i="13" s="1"/>
  <c r="F10" i="13" s="1"/>
  <c r="D10" i="12"/>
  <c r="E10" i="12" s="1"/>
  <c r="F10" i="12" s="1"/>
  <c r="D10" i="11"/>
  <c r="E10" i="11" s="1"/>
  <c r="F10" i="11" s="1"/>
  <c r="D10" i="10"/>
  <c r="E10" i="10" s="1"/>
  <c r="F10" i="10" s="1"/>
  <c r="D10" i="9"/>
  <c r="E10" i="9" s="1"/>
  <c r="F10" i="9" s="1"/>
  <c r="D10" i="8"/>
  <c r="E10" i="8" s="1"/>
  <c r="F10" i="8" s="1"/>
  <c r="F29" i="5"/>
  <c r="D29" i="6"/>
  <c r="E29" i="6" s="1"/>
  <c r="F26" i="7"/>
  <c r="D26" i="8"/>
  <c r="E26" i="8" s="1"/>
  <c r="F28" i="6"/>
  <c r="D28" i="7"/>
  <c r="E28" i="7" s="1"/>
  <c r="F27" i="6"/>
  <c r="D27" i="7"/>
  <c r="E27" i="7" s="1"/>
  <c r="D10" i="112" l="1"/>
  <c r="E10" i="112" s="1"/>
  <c r="F10" i="112" s="1"/>
  <c r="D10" i="111"/>
  <c r="E10" i="111" s="1"/>
  <c r="F10" i="111" s="1"/>
  <c r="D10" i="110"/>
  <c r="E10" i="110" s="1"/>
  <c r="F10" i="110" s="1"/>
  <c r="D10" i="109"/>
  <c r="E10" i="109" s="1"/>
  <c r="F10" i="109" s="1"/>
  <c r="D10" i="108"/>
  <c r="E10" i="108" s="1"/>
  <c r="F10" i="108" s="1"/>
  <c r="D10" i="107"/>
  <c r="E10" i="107" s="1"/>
  <c r="F10" i="107" s="1"/>
  <c r="D10" i="106"/>
  <c r="E10" i="106" s="1"/>
  <c r="F10" i="106" s="1"/>
  <c r="D10" i="105"/>
  <c r="E10" i="105" s="1"/>
  <c r="F10" i="105" s="1"/>
  <c r="D10" i="104"/>
  <c r="E10" i="104" s="1"/>
  <c r="F10" i="104" s="1"/>
  <c r="D10" i="103"/>
  <c r="E10" i="103" s="1"/>
  <c r="F10" i="103" s="1"/>
  <c r="D10" i="102"/>
  <c r="E10" i="102" s="1"/>
  <c r="F10" i="102" s="1"/>
  <c r="D10" i="100"/>
  <c r="E10" i="100" s="1"/>
  <c r="F10" i="100" s="1"/>
  <c r="D10" i="99"/>
  <c r="E10" i="99" s="1"/>
  <c r="F10" i="99" s="1"/>
  <c r="D10" i="98"/>
  <c r="E10" i="98" s="1"/>
  <c r="F10" i="98" s="1"/>
  <c r="D10" i="97"/>
  <c r="E10" i="97" s="1"/>
  <c r="F10" i="97" s="1"/>
  <c r="D10" i="96"/>
  <c r="E10" i="96" s="1"/>
  <c r="F10" i="96" s="1"/>
  <c r="D10" i="95"/>
  <c r="E10" i="95" s="1"/>
  <c r="F10" i="95" s="1"/>
  <c r="D10" i="94"/>
  <c r="E10" i="94" s="1"/>
  <c r="F10" i="94" s="1"/>
  <c r="D10" i="93"/>
  <c r="E10" i="93" s="1"/>
  <c r="F10" i="93" s="1"/>
  <c r="D12" i="92"/>
  <c r="E12" i="92" s="1"/>
  <c r="F12" i="92" s="1"/>
  <c r="D12" i="91"/>
  <c r="E12" i="91" s="1"/>
  <c r="F12" i="91" s="1"/>
  <c r="D12" i="90"/>
  <c r="E12" i="90" s="1"/>
  <c r="F12" i="90" s="1"/>
  <c r="D12" i="89"/>
  <c r="E12" i="89" s="1"/>
  <c r="F12" i="89" s="1"/>
  <c r="D12" i="88"/>
  <c r="E12" i="88" s="1"/>
  <c r="F12" i="88" s="1"/>
  <c r="D12" i="86"/>
  <c r="E12" i="86" s="1"/>
  <c r="F12" i="86" s="1"/>
  <c r="F12" i="7"/>
  <c r="D12" i="84"/>
  <c r="E12" i="84" s="1"/>
  <c r="F12" i="84" s="1"/>
  <c r="D12" i="83"/>
  <c r="E12" i="83" s="1"/>
  <c r="F12" i="83" s="1"/>
  <c r="D12" i="82"/>
  <c r="E12" i="82" s="1"/>
  <c r="F12" i="82" s="1"/>
  <c r="D12" i="81"/>
  <c r="E12" i="81" s="1"/>
  <c r="F12" i="81" s="1"/>
  <c r="D12" i="80"/>
  <c r="E12" i="80" s="1"/>
  <c r="F12" i="80" s="1"/>
  <c r="D12" i="79"/>
  <c r="E12" i="79" s="1"/>
  <c r="F12" i="79" s="1"/>
  <c r="D12" i="78"/>
  <c r="E12" i="78" s="1"/>
  <c r="F12" i="78" s="1"/>
  <c r="D12" i="77"/>
  <c r="E12" i="77" s="1"/>
  <c r="F12" i="77" s="1"/>
  <c r="D12" i="76"/>
  <c r="E12" i="76" s="1"/>
  <c r="F12" i="76" s="1"/>
  <c r="D12" i="75"/>
  <c r="E12" i="75" s="1"/>
  <c r="F12" i="75" s="1"/>
  <c r="D12" i="74"/>
  <c r="E12" i="74" s="1"/>
  <c r="F12" i="74" s="1"/>
  <c r="D12" i="73"/>
  <c r="E12" i="73" s="1"/>
  <c r="F12" i="73" s="1"/>
  <c r="D12" i="72"/>
  <c r="E12" i="72" s="1"/>
  <c r="F12" i="72" s="1"/>
  <c r="D12" i="71"/>
  <c r="E12" i="71" s="1"/>
  <c r="F12" i="71" s="1"/>
  <c r="D12" i="69"/>
  <c r="E12" i="69" s="1"/>
  <c r="F12" i="69" s="1"/>
  <c r="D12" i="68"/>
  <c r="E12" i="68" s="1"/>
  <c r="F12" i="68" s="1"/>
  <c r="D12" i="66"/>
  <c r="E12" i="66" s="1"/>
  <c r="F12" i="66" s="1"/>
  <c r="D12" i="65"/>
  <c r="E12" i="65" s="1"/>
  <c r="F12" i="65" s="1"/>
  <c r="D12" i="63"/>
  <c r="E12" i="63" s="1"/>
  <c r="F12" i="63" s="1"/>
  <c r="D12" i="62"/>
  <c r="E12" i="62" s="1"/>
  <c r="F12" i="62" s="1"/>
  <c r="D12" i="61"/>
  <c r="E12" i="61" s="1"/>
  <c r="F12" i="61" s="1"/>
  <c r="D12" i="59"/>
  <c r="E12" i="59" s="1"/>
  <c r="F12" i="59" s="1"/>
  <c r="D12" i="57"/>
  <c r="E12" i="57" s="1"/>
  <c r="F12" i="57" s="1"/>
  <c r="D12" i="55"/>
  <c r="E12" i="55" s="1"/>
  <c r="F12" i="55" s="1"/>
  <c r="D12" i="53"/>
  <c r="E12" i="53" s="1"/>
  <c r="F12" i="53" s="1"/>
  <c r="D12" i="51"/>
  <c r="E12" i="51" s="1"/>
  <c r="F12" i="51" s="1"/>
  <c r="D12" i="49"/>
  <c r="E12" i="49" s="1"/>
  <c r="F12" i="49" s="1"/>
  <c r="D12" i="47"/>
  <c r="E12" i="47" s="1"/>
  <c r="F12" i="47" s="1"/>
  <c r="D12" i="45"/>
  <c r="E12" i="45" s="1"/>
  <c r="F12" i="45" s="1"/>
  <c r="D12" i="43"/>
  <c r="E12" i="43" s="1"/>
  <c r="F12" i="43" s="1"/>
  <c r="D12" i="42"/>
  <c r="E12" i="42" s="1"/>
  <c r="F12" i="42" s="1"/>
  <c r="D12" i="40"/>
  <c r="E12" i="40" s="1"/>
  <c r="F12" i="40" s="1"/>
  <c r="D12" i="39"/>
  <c r="D12" i="38"/>
  <c r="E12" i="38" s="1"/>
  <c r="F12" i="38" s="1"/>
  <c r="D12" i="37"/>
  <c r="E12" i="37" s="1"/>
  <c r="F12" i="37" s="1"/>
  <c r="D12" i="36"/>
  <c r="E12" i="36" s="1"/>
  <c r="F12" i="36" s="1"/>
  <c r="D12" i="35"/>
  <c r="E12" i="35" s="1"/>
  <c r="F12" i="35" s="1"/>
  <c r="D12" i="34"/>
  <c r="E12" i="34" s="1"/>
  <c r="F12" i="34" s="1"/>
  <c r="D12" i="33"/>
  <c r="E12" i="33" s="1"/>
  <c r="F12" i="33" s="1"/>
  <c r="D12" i="32"/>
  <c r="E12" i="32" s="1"/>
  <c r="F12" i="32" s="1"/>
  <c r="D12" i="31"/>
  <c r="E12" i="31" s="1"/>
  <c r="F12" i="31" s="1"/>
  <c r="D12" i="30"/>
  <c r="E12" i="30" s="1"/>
  <c r="F12" i="30" s="1"/>
  <c r="D12" i="29"/>
  <c r="E12" i="29" s="1"/>
  <c r="F12" i="29" s="1"/>
  <c r="D12" i="28"/>
  <c r="D12" i="27"/>
  <c r="E12" i="27" s="1"/>
  <c r="F12" i="27" s="1"/>
  <c r="D12" i="26"/>
  <c r="E12" i="26" s="1"/>
  <c r="F12" i="26" s="1"/>
  <c r="D12" i="25"/>
  <c r="E12" i="25" s="1"/>
  <c r="F12" i="25" s="1"/>
  <c r="D12" i="24"/>
  <c r="E12" i="24" s="1"/>
  <c r="F12" i="24" s="1"/>
  <c r="D12" i="23"/>
  <c r="E12" i="23" s="1"/>
  <c r="F12" i="23" s="1"/>
  <c r="D12" i="22"/>
  <c r="E12" i="22" s="1"/>
  <c r="F12" i="22" s="1"/>
  <c r="D12" i="21"/>
  <c r="E12" i="21" s="1"/>
  <c r="F12" i="21" s="1"/>
  <c r="D12" i="20"/>
  <c r="E12" i="20" s="1"/>
  <c r="F12" i="20" s="1"/>
  <c r="D12" i="19"/>
  <c r="E12" i="19" s="1"/>
  <c r="F12" i="19" s="1"/>
  <c r="D12" i="18"/>
  <c r="E12" i="18" s="1"/>
  <c r="F12" i="18" s="1"/>
  <c r="D12" i="17"/>
  <c r="E12" i="17" s="1"/>
  <c r="F12" i="17" s="1"/>
  <c r="D12" i="16"/>
  <c r="E12" i="16" s="1"/>
  <c r="F12" i="16" s="1"/>
  <c r="D12" i="15"/>
  <c r="E12" i="15" s="1"/>
  <c r="F12" i="15" s="1"/>
  <c r="D12" i="14"/>
  <c r="E12" i="14" s="1"/>
  <c r="F12" i="14" s="1"/>
  <c r="D12" i="13"/>
  <c r="E12" i="13" s="1"/>
  <c r="F12" i="13" s="1"/>
  <c r="D12" i="12"/>
  <c r="E12" i="12" s="1"/>
  <c r="F12" i="12" s="1"/>
  <c r="D12" i="11"/>
  <c r="E12" i="11" s="1"/>
  <c r="F12" i="11" s="1"/>
  <c r="D12" i="10"/>
  <c r="E12" i="10" s="1"/>
  <c r="F12" i="10" s="1"/>
  <c r="D12" i="9"/>
  <c r="E12" i="9" s="1"/>
  <c r="F12" i="9" s="1"/>
  <c r="D12" i="8"/>
  <c r="E12" i="8" s="1"/>
  <c r="F12" i="8" s="1"/>
  <c r="F29" i="6"/>
  <c r="D29" i="7"/>
  <c r="E29" i="7" s="1"/>
  <c r="D9" i="5"/>
  <c r="E16" i="4"/>
  <c r="F16" i="4" s="1"/>
  <c r="F9" i="4"/>
  <c r="F26" i="8"/>
  <c r="D26" i="9"/>
  <c r="E26" i="9" s="1"/>
  <c r="F30" i="7"/>
  <c r="D30" i="8"/>
  <c r="E30" i="8" s="1"/>
  <c r="F13" i="7"/>
  <c r="D13" i="8"/>
  <c r="E13" i="8" s="1"/>
  <c r="F27" i="7"/>
  <c r="D27" i="8"/>
  <c r="E27" i="8" s="1"/>
  <c r="E10" i="24"/>
  <c r="F10" i="24" s="1"/>
  <c r="F14" i="8"/>
  <c r="D14" i="9"/>
  <c r="E14" i="9" s="1"/>
  <c r="D34" i="4"/>
  <c r="F28" i="7"/>
  <c r="D28" i="8"/>
  <c r="E28" i="8" s="1"/>
  <c r="D25" i="5"/>
  <c r="E32" i="4"/>
  <c r="F25" i="4"/>
  <c r="F14" i="9" l="1"/>
  <c r="D14" i="10"/>
  <c r="E14" i="10" s="1"/>
  <c r="E12" i="39"/>
  <c r="F12" i="39" s="1"/>
  <c r="F26" i="9"/>
  <c r="D26" i="10"/>
  <c r="E26" i="10" s="1"/>
  <c r="D16" i="5"/>
  <c r="E9" i="5"/>
  <c r="F27" i="8"/>
  <c r="D27" i="9"/>
  <c r="E27" i="9" s="1"/>
  <c r="D13" i="9"/>
  <c r="E13" i="9" s="1"/>
  <c r="F13" i="8"/>
  <c r="F29" i="7"/>
  <c r="D29" i="8"/>
  <c r="E29" i="8" s="1"/>
  <c r="E12" i="28"/>
  <c r="F12" i="28" s="1"/>
  <c r="E25" i="5"/>
  <c r="D32" i="5"/>
  <c r="F32" i="4"/>
  <c r="E34" i="4"/>
  <c r="F34" i="4" s="1"/>
  <c r="F30" i="8"/>
  <c r="D30" i="9"/>
  <c r="F28" i="8"/>
  <c r="D28" i="9"/>
  <c r="E28" i="9" s="1"/>
  <c r="D34" i="5" l="1"/>
  <c r="F13" i="9"/>
  <c r="D13" i="10"/>
  <c r="E13" i="10" s="1"/>
  <c r="E30" i="9"/>
  <c r="D9" i="6"/>
  <c r="E16" i="5"/>
  <c r="F16" i="5" s="1"/>
  <c r="F9" i="5"/>
  <c r="D25" i="6"/>
  <c r="F25" i="5"/>
  <c r="E32" i="5"/>
  <c r="F27" i="9"/>
  <c r="D27" i="10"/>
  <c r="E27" i="10" s="1"/>
  <c r="F29" i="8"/>
  <c r="D29" i="9"/>
  <c r="E29" i="9" s="1"/>
  <c r="F14" i="10"/>
  <c r="D14" i="11"/>
  <c r="E14" i="11" s="1"/>
  <c r="F26" i="10"/>
  <c r="D26" i="11"/>
  <c r="E26" i="11" s="1"/>
  <c r="F28" i="9"/>
  <c r="D28" i="10"/>
  <c r="E28" i="10" s="1"/>
  <c r="F26" i="11" l="1"/>
  <c r="D26" i="12"/>
  <c r="E26" i="12" s="1"/>
  <c r="F27" i="10"/>
  <c r="D27" i="11"/>
  <c r="E27" i="11" s="1"/>
  <c r="F28" i="10"/>
  <c r="D28" i="11"/>
  <c r="E28" i="11" s="1"/>
  <c r="F32" i="5"/>
  <c r="E34" i="5"/>
  <c r="F34" i="5" s="1"/>
  <c r="D16" i="6"/>
  <c r="E9" i="6"/>
  <c r="F30" i="9"/>
  <c r="D30" i="10"/>
  <c r="E30" i="10" s="1"/>
  <c r="F13" i="10"/>
  <c r="D13" i="11"/>
  <c r="E13" i="11" s="1"/>
  <c r="E25" i="6"/>
  <c r="D32" i="6"/>
  <c r="F14" i="11"/>
  <c r="D14" i="12"/>
  <c r="E14" i="12" s="1"/>
  <c r="F29" i="9"/>
  <c r="D29" i="10"/>
  <c r="E29" i="10" s="1"/>
  <c r="D30" i="11" l="1"/>
  <c r="E30" i="11" s="1"/>
  <c r="F30" i="10"/>
  <c r="F14" i="12"/>
  <c r="D14" i="13"/>
  <c r="E14" i="13" s="1"/>
  <c r="F27" i="11"/>
  <c r="D27" i="12"/>
  <c r="E27" i="12" s="1"/>
  <c r="F9" i="6"/>
  <c r="D9" i="7"/>
  <c r="E16" i="6"/>
  <c r="F16" i="6" s="1"/>
  <c r="F28" i="11"/>
  <c r="D28" i="12"/>
  <c r="E28" i="12" s="1"/>
  <c r="D25" i="7"/>
  <c r="E32" i="6"/>
  <c r="F25" i="6"/>
  <c r="F29" i="10"/>
  <c r="D29" i="11"/>
  <c r="E29" i="11" s="1"/>
  <c r="D34" i="6"/>
  <c r="F13" i="11"/>
  <c r="D13" i="12"/>
  <c r="E13" i="12" s="1"/>
  <c r="D26" i="13"/>
  <c r="E26" i="13" s="1"/>
  <c r="F26" i="12"/>
  <c r="F28" i="12" l="1"/>
  <c r="D28" i="13"/>
  <c r="E28" i="13" s="1"/>
  <c r="D16" i="7"/>
  <c r="E9" i="7"/>
  <c r="F14" i="13"/>
  <c r="D14" i="14"/>
  <c r="E14" i="14" s="1"/>
  <c r="F27" i="12"/>
  <c r="D27" i="13"/>
  <c r="E27" i="13" s="1"/>
  <c r="E25" i="7"/>
  <c r="D32" i="7"/>
  <c r="D34" i="7" s="1"/>
  <c r="F13" i="12"/>
  <c r="D13" i="13"/>
  <c r="E13" i="13" s="1"/>
  <c r="F29" i="11"/>
  <c r="D29" i="12"/>
  <c r="E29" i="12" s="1"/>
  <c r="F26" i="13"/>
  <c r="D26" i="14"/>
  <c r="E26" i="14" s="1"/>
  <c r="E34" i="6"/>
  <c r="F34" i="6" s="1"/>
  <c r="F32" i="6"/>
  <c r="F30" i="11"/>
  <c r="D30" i="12"/>
  <c r="E30" i="12" s="1"/>
  <c r="D7" i="112" l="1"/>
  <c r="D7" i="111"/>
  <c r="D7" i="110"/>
  <c r="D7" i="109"/>
  <c r="E7" i="109" s="1"/>
  <c r="F7" i="109" s="1"/>
  <c r="D7" i="108"/>
  <c r="D7" i="107"/>
  <c r="D7" i="106"/>
  <c r="D7" i="105"/>
  <c r="D7" i="104"/>
  <c r="D7" i="103"/>
  <c r="D7" i="102"/>
  <c r="D7" i="100"/>
  <c r="D7" i="99"/>
  <c r="D7" i="98"/>
  <c r="D7" i="97"/>
  <c r="D7" i="96"/>
  <c r="D7" i="95"/>
  <c r="D7" i="94"/>
  <c r="D7" i="93"/>
  <c r="D9" i="92"/>
  <c r="D9" i="91"/>
  <c r="D9" i="90"/>
  <c r="D9" i="89"/>
  <c r="D9" i="88"/>
  <c r="D9" i="86"/>
  <c r="E32" i="7"/>
  <c r="D25" i="8"/>
  <c r="F25" i="7"/>
  <c r="F26" i="14"/>
  <c r="D26" i="15"/>
  <c r="E26" i="15" s="1"/>
  <c r="F9" i="7"/>
  <c r="D9" i="83"/>
  <c r="D9" i="84"/>
  <c r="D9" i="82"/>
  <c r="D9" i="81"/>
  <c r="D9" i="80"/>
  <c r="D9" i="79"/>
  <c r="D9" i="78"/>
  <c r="D9" i="77"/>
  <c r="D9" i="76"/>
  <c r="D9" i="75"/>
  <c r="D9" i="74"/>
  <c r="D9" i="73"/>
  <c r="D9" i="72"/>
  <c r="D9" i="71"/>
  <c r="D9" i="69"/>
  <c r="D9" i="68"/>
  <c r="D9" i="66"/>
  <c r="D9" i="65"/>
  <c r="D9" i="63"/>
  <c r="D9" i="62"/>
  <c r="D9" i="61"/>
  <c r="D9" i="59"/>
  <c r="D9" i="57"/>
  <c r="D9" i="55"/>
  <c r="D9" i="53"/>
  <c r="D9" i="49"/>
  <c r="D9" i="51"/>
  <c r="D9" i="47"/>
  <c r="D9" i="45"/>
  <c r="D9" i="43"/>
  <c r="D9" i="42"/>
  <c r="D9" i="40"/>
  <c r="D9" i="39"/>
  <c r="D9" i="38"/>
  <c r="D9" i="37"/>
  <c r="D9" i="36"/>
  <c r="E9" i="36" s="1"/>
  <c r="D9" i="35"/>
  <c r="D9" i="34"/>
  <c r="D9" i="33"/>
  <c r="D9" i="32"/>
  <c r="D9" i="31"/>
  <c r="D9" i="30"/>
  <c r="D9" i="29"/>
  <c r="D9" i="28"/>
  <c r="D9" i="27"/>
  <c r="D9" i="26"/>
  <c r="D9" i="25"/>
  <c r="D9" i="24"/>
  <c r="D9" i="23"/>
  <c r="D9" i="22"/>
  <c r="D9" i="21"/>
  <c r="D9" i="20"/>
  <c r="D9" i="19"/>
  <c r="D9" i="18"/>
  <c r="E9" i="18" s="1"/>
  <c r="D9" i="17"/>
  <c r="D9" i="16"/>
  <c r="D9" i="15"/>
  <c r="D9" i="14"/>
  <c r="D9" i="13"/>
  <c r="D9" i="12"/>
  <c r="D9" i="11"/>
  <c r="D9" i="10"/>
  <c r="D9" i="9"/>
  <c r="D9" i="8"/>
  <c r="E16" i="7"/>
  <c r="F16" i="7" s="1"/>
  <c r="F14" i="14"/>
  <c r="D14" i="15"/>
  <c r="E14" i="15" s="1"/>
  <c r="F13" i="13"/>
  <c r="D13" i="14"/>
  <c r="E13" i="14" s="1"/>
  <c r="F27" i="13"/>
  <c r="D27" i="14"/>
  <c r="E27" i="14" s="1"/>
  <c r="F28" i="13"/>
  <c r="D28" i="14"/>
  <c r="E28" i="14" s="1"/>
  <c r="F30" i="12"/>
  <c r="D30" i="13"/>
  <c r="E30" i="13" s="1"/>
  <c r="F29" i="12"/>
  <c r="D29" i="13"/>
  <c r="E29" i="13" s="1"/>
  <c r="E9" i="88" l="1"/>
  <c r="E7" i="96"/>
  <c r="E7" i="105"/>
  <c r="E9" i="89"/>
  <c r="E7" i="97"/>
  <c r="E7" i="106"/>
  <c r="E9" i="90"/>
  <c r="E7" i="107"/>
  <c r="E9" i="91"/>
  <c r="E7" i="108"/>
  <c r="E9" i="92"/>
  <c r="E7" i="100"/>
  <c r="E7" i="99"/>
  <c r="E7" i="93"/>
  <c r="E7" i="102"/>
  <c r="E7" i="110"/>
  <c r="E7" i="94"/>
  <c r="E7" i="103"/>
  <c r="E7" i="111"/>
  <c r="E7" i="98"/>
  <c r="E9" i="86"/>
  <c r="E7" i="95"/>
  <c r="E7" i="104"/>
  <c r="E7" i="112"/>
  <c r="E9" i="65"/>
  <c r="E9" i="47"/>
  <c r="E9" i="68"/>
  <c r="E9" i="81"/>
  <c r="E9" i="79"/>
  <c r="F29" i="13"/>
  <c r="D29" i="14"/>
  <c r="E29" i="14" s="1"/>
  <c r="F30" i="13"/>
  <c r="D30" i="14"/>
  <c r="E30" i="14" s="1"/>
  <c r="E9" i="49"/>
  <c r="E9" i="23"/>
  <c r="E9" i="35"/>
  <c r="E9" i="53"/>
  <c r="E9" i="72"/>
  <c r="E9" i="83"/>
  <c r="E9" i="32"/>
  <c r="E9" i="69"/>
  <c r="E9" i="22"/>
  <c r="F9" i="36"/>
  <c r="E9" i="73"/>
  <c r="F9" i="18"/>
  <c r="E9" i="31"/>
  <c r="E9" i="20"/>
  <c r="E9" i="9"/>
  <c r="D16" i="9"/>
  <c r="D16" i="10"/>
  <c r="E9" i="10"/>
  <c r="E9" i="71"/>
  <c r="E9" i="25"/>
  <c r="F26" i="15"/>
  <c r="D26" i="16"/>
  <c r="E26" i="16" s="1"/>
  <c r="E9" i="80"/>
  <c r="E9" i="82"/>
  <c r="F28" i="14"/>
  <c r="D28" i="15"/>
  <c r="E28" i="15" s="1"/>
  <c r="E9" i="55"/>
  <c r="E9" i="59"/>
  <c r="E9" i="75"/>
  <c r="E9" i="43"/>
  <c r="E9" i="19"/>
  <c r="E9" i="21"/>
  <c r="F27" i="14"/>
  <c r="D27" i="15"/>
  <c r="E27" i="15" s="1"/>
  <c r="E9" i="37"/>
  <c r="F13" i="14"/>
  <c r="D13" i="15"/>
  <c r="E13" i="15" s="1"/>
  <c r="E9" i="15"/>
  <c r="D16" i="15"/>
  <c r="E9" i="39"/>
  <c r="E9" i="61"/>
  <c r="E9" i="76"/>
  <c r="E9" i="30"/>
  <c r="E9" i="66"/>
  <c r="E9" i="51"/>
  <c r="E9" i="34"/>
  <c r="E9" i="11"/>
  <c r="D16" i="11"/>
  <c r="E9" i="24"/>
  <c r="E9" i="57"/>
  <c r="E9" i="26"/>
  <c r="E9" i="38"/>
  <c r="E9" i="40"/>
  <c r="E9" i="77"/>
  <c r="D32" i="8"/>
  <c r="D34" i="8" s="1"/>
  <c r="E25" i="8"/>
  <c r="E9" i="45"/>
  <c r="E9" i="8"/>
  <c r="D16" i="8"/>
  <c r="E9" i="33"/>
  <c r="E9" i="84"/>
  <c r="E9" i="12"/>
  <c r="D16" i="12"/>
  <c r="E9" i="13"/>
  <c r="D16" i="13"/>
  <c r="E9" i="74"/>
  <c r="E9" i="14"/>
  <c r="D16" i="14"/>
  <c r="E9" i="27"/>
  <c r="E9" i="16"/>
  <c r="E9" i="28"/>
  <c r="E9" i="62"/>
  <c r="F14" i="15"/>
  <c r="D14" i="16"/>
  <c r="E14" i="16" s="1"/>
  <c r="E9" i="17"/>
  <c r="E9" i="29"/>
  <c r="E9" i="42"/>
  <c r="E9" i="63"/>
  <c r="E9" i="78"/>
  <c r="F32" i="7"/>
  <c r="E34" i="7"/>
  <c r="F34" i="7" s="1"/>
  <c r="F7" i="112" l="1"/>
  <c r="F9" i="90"/>
  <c r="F7" i="104"/>
  <c r="F7" i="102"/>
  <c r="F7" i="95"/>
  <c r="F7" i="103"/>
  <c r="F7" i="108"/>
  <c r="F7" i="106"/>
  <c r="F7" i="96"/>
  <c r="F7" i="110"/>
  <c r="F9" i="92"/>
  <c r="F7" i="111"/>
  <c r="F7" i="93"/>
  <c r="F7" i="98"/>
  <c r="F7" i="100"/>
  <c r="F7" i="107"/>
  <c r="F7" i="105"/>
  <c r="F7" i="94"/>
  <c r="F7" i="99"/>
  <c r="F9" i="91"/>
  <c r="F7" i="97"/>
  <c r="F9" i="88"/>
  <c r="F9" i="89"/>
  <c r="F9" i="86"/>
  <c r="D25" i="9"/>
  <c r="E32" i="8"/>
  <c r="F25" i="8"/>
  <c r="F9" i="76"/>
  <c r="F27" i="15"/>
  <c r="D27" i="17"/>
  <c r="E27" i="17" s="1"/>
  <c r="D27" i="16"/>
  <c r="E27" i="16" s="1"/>
  <c r="F27" i="16" s="1"/>
  <c r="F9" i="71"/>
  <c r="F29" i="14"/>
  <c r="D29" i="15"/>
  <c r="E29" i="15" s="1"/>
  <c r="E16" i="13"/>
  <c r="F16" i="13" s="1"/>
  <c r="F9" i="13"/>
  <c r="F9" i="77"/>
  <c r="F9" i="21"/>
  <c r="F28" i="15"/>
  <c r="D28" i="17"/>
  <c r="E28" i="17" s="1"/>
  <c r="D28" i="16"/>
  <c r="E28" i="16" s="1"/>
  <c r="F28" i="16" s="1"/>
  <c r="F9" i="10"/>
  <c r="E16" i="10"/>
  <c r="F16" i="10" s="1"/>
  <c r="F9" i="79"/>
  <c r="F9" i="73"/>
  <c r="F9" i="28"/>
  <c r="E16" i="12"/>
  <c r="F16" i="12" s="1"/>
  <c r="F9" i="12"/>
  <c r="E16" i="11"/>
  <c r="F16" i="11" s="1"/>
  <c r="F9" i="11"/>
  <c r="F9" i="61"/>
  <c r="F9" i="53"/>
  <c r="F9" i="62"/>
  <c r="F9" i="24"/>
  <c r="F9" i="55"/>
  <c r="F9" i="40"/>
  <c r="F9" i="42"/>
  <c r="F9" i="16"/>
  <c r="F9" i="39"/>
  <c r="F9" i="19"/>
  <c r="F9" i="82"/>
  <c r="F9" i="9"/>
  <c r="E16" i="9"/>
  <c r="F16" i="9" s="1"/>
  <c r="F9" i="22"/>
  <c r="F9" i="35"/>
  <c r="F9" i="72"/>
  <c r="F9" i="51"/>
  <c r="F9" i="80"/>
  <c r="F9" i="84"/>
  <c r="F9" i="29"/>
  <c r="F9" i="27"/>
  <c r="F9" i="33"/>
  <c r="F9" i="38"/>
  <c r="E16" i="15"/>
  <c r="F16" i="15" s="1"/>
  <c r="F9" i="15"/>
  <c r="F9" i="43"/>
  <c r="F9" i="20"/>
  <c r="F9" i="69"/>
  <c r="F9" i="23"/>
  <c r="F9" i="68"/>
  <c r="F9" i="78"/>
  <c r="F9" i="63"/>
  <c r="F9" i="17"/>
  <c r="F9" i="26"/>
  <c r="F13" i="15"/>
  <c r="D13" i="16"/>
  <c r="F9" i="75"/>
  <c r="F26" i="16"/>
  <c r="D26" i="17"/>
  <c r="E26" i="17" s="1"/>
  <c r="F9" i="31"/>
  <c r="F9" i="49"/>
  <c r="F9" i="47"/>
  <c r="F9" i="34"/>
  <c r="F9" i="81"/>
  <c r="E16" i="14"/>
  <c r="F16" i="14" s="1"/>
  <c r="F9" i="14"/>
  <c r="F9" i="8"/>
  <c r="E16" i="8"/>
  <c r="F16" i="8" s="1"/>
  <c r="F9" i="66"/>
  <c r="F9" i="32"/>
  <c r="F14" i="16"/>
  <c r="D14" i="17"/>
  <c r="E14" i="17" s="1"/>
  <c r="F9" i="74"/>
  <c r="F9" i="45"/>
  <c r="F9" i="37"/>
  <c r="F30" i="14"/>
  <c r="D30" i="15"/>
  <c r="E30" i="15" s="1"/>
  <c r="F9" i="65"/>
  <c r="F9" i="57"/>
  <c r="F9" i="30"/>
  <c r="F9" i="59"/>
  <c r="F9" i="25"/>
  <c r="F9" i="83"/>
  <c r="F29" i="15" l="1"/>
  <c r="D29" i="16"/>
  <c r="E29" i="16" s="1"/>
  <c r="F28" i="17"/>
  <c r="D28" i="18"/>
  <c r="E28" i="18" s="1"/>
  <c r="F27" i="17"/>
  <c r="D27" i="18"/>
  <c r="E27" i="18" s="1"/>
  <c r="E13" i="16"/>
  <c r="D16" i="16"/>
  <c r="F26" i="17"/>
  <c r="D26" i="18"/>
  <c r="E26" i="18" s="1"/>
  <c r="F14" i="17"/>
  <c r="D14" i="18"/>
  <c r="F30" i="15"/>
  <c r="D30" i="16"/>
  <c r="E30" i="16" s="1"/>
  <c r="F32" i="8"/>
  <c r="E34" i="8"/>
  <c r="F34" i="8" s="1"/>
  <c r="E25" i="9"/>
  <c r="D32" i="9"/>
  <c r="D34" i="9" s="1"/>
  <c r="D11" i="112" l="1"/>
  <c r="D11" i="111"/>
  <c r="D11" i="110"/>
  <c r="D11" i="109"/>
  <c r="E11" i="109" s="1"/>
  <c r="F11" i="109" s="1"/>
  <c r="D11" i="108"/>
  <c r="D11" i="107"/>
  <c r="D11" i="106"/>
  <c r="D11" i="105"/>
  <c r="D11" i="104"/>
  <c r="D11" i="103"/>
  <c r="D11" i="102"/>
  <c r="D11" i="100"/>
  <c r="D11" i="99"/>
  <c r="D11" i="98"/>
  <c r="D11" i="97"/>
  <c r="D11" i="96"/>
  <c r="D11" i="95"/>
  <c r="D11" i="94"/>
  <c r="D11" i="93"/>
  <c r="D13" i="92"/>
  <c r="D13" i="91"/>
  <c r="D13" i="90"/>
  <c r="D13" i="89"/>
  <c r="D13" i="88"/>
  <c r="D13" i="86"/>
  <c r="F13" i="16"/>
  <c r="D13" i="84"/>
  <c r="D13" i="83"/>
  <c r="D13" i="82"/>
  <c r="D13" i="81"/>
  <c r="D13" i="80"/>
  <c r="D13" i="79"/>
  <c r="D13" i="78"/>
  <c r="D13" i="77"/>
  <c r="D13" i="76"/>
  <c r="D13" i="75"/>
  <c r="D13" i="74"/>
  <c r="D13" i="73"/>
  <c r="D13" i="72"/>
  <c r="D13" i="71"/>
  <c r="D13" i="69"/>
  <c r="D13" i="68"/>
  <c r="D13" i="66"/>
  <c r="D13" i="65"/>
  <c r="D13" i="63"/>
  <c r="D13" i="61"/>
  <c r="D13" i="62"/>
  <c r="D13" i="59"/>
  <c r="D13" i="57"/>
  <c r="D13" i="55"/>
  <c r="D13" i="53"/>
  <c r="D13" i="51"/>
  <c r="D13" i="49"/>
  <c r="D13" i="47"/>
  <c r="D13" i="45"/>
  <c r="D13" i="43"/>
  <c r="D13" i="42"/>
  <c r="D13" i="40"/>
  <c r="D13" i="39"/>
  <c r="D13" i="38"/>
  <c r="D13" i="37"/>
  <c r="D13" i="36"/>
  <c r="E13" i="36" s="1"/>
  <c r="D13" i="35"/>
  <c r="D13" i="34"/>
  <c r="D13" i="33"/>
  <c r="D13" i="32"/>
  <c r="D13" i="31"/>
  <c r="D13" i="30"/>
  <c r="D13" i="29"/>
  <c r="D13" i="28"/>
  <c r="D13" i="27"/>
  <c r="D13" i="26"/>
  <c r="D13" i="25"/>
  <c r="D13" i="24"/>
  <c r="D13" i="23"/>
  <c r="D13" i="22"/>
  <c r="D13" i="21"/>
  <c r="D13" i="20"/>
  <c r="D13" i="19"/>
  <c r="D13" i="18"/>
  <c r="E13" i="18" s="1"/>
  <c r="D13" i="17"/>
  <c r="E16" i="16"/>
  <c r="F16" i="16" s="1"/>
  <c r="D16" i="18"/>
  <c r="E14" i="18"/>
  <c r="D25" i="10"/>
  <c r="F25" i="9"/>
  <c r="E32" i="9"/>
  <c r="F27" i="18"/>
  <c r="D27" i="20"/>
  <c r="E27" i="20" s="1"/>
  <c r="D27" i="19"/>
  <c r="E27" i="19" s="1"/>
  <c r="F27" i="19" s="1"/>
  <c r="F29" i="16"/>
  <c r="D29" i="17"/>
  <c r="E29" i="17" s="1"/>
  <c r="F26" i="18"/>
  <c r="D26" i="19"/>
  <c r="E26" i="19" s="1"/>
  <c r="F28" i="18"/>
  <c r="D28" i="20"/>
  <c r="E28" i="20" s="1"/>
  <c r="D28" i="19"/>
  <c r="E28" i="19" s="1"/>
  <c r="F28" i="19" s="1"/>
  <c r="F30" i="16"/>
  <c r="D30" i="17"/>
  <c r="E30" i="17" s="1"/>
  <c r="E11" i="106" l="1"/>
  <c r="D14" i="106"/>
  <c r="E11" i="98"/>
  <c r="D14" i="98"/>
  <c r="E11" i="99"/>
  <c r="D14" i="99"/>
  <c r="E11" i="102"/>
  <c r="D14" i="102"/>
  <c r="E11" i="110"/>
  <c r="D14" i="110"/>
  <c r="E13" i="88"/>
  <c r="E11" i="96"/>
  <c r="D14" i="96"/>
  <c r="E11" i="105"/>
  <c r="D14" i="105"/>
  <c r="E11" i="97"/>
  <c r="D14" i="97"/>
  <c r="E13" i="90"/>
  <c r="E11" i="108"/>
  <c r="D14" i="108"/>
  <c r="E11" i="94"/>
  <c r="D14" i="94"/>
  <c r="E11" i="103"/>
  <c r="D14" i="103"/>
  <c r="E11" i="111"/>
  <c r="D14" i="111"/>
  <c r="E13" i="89"/>
  <c r="E11" i="107"/>
  <c r="D14" i="107"/>
  <c r="E13" i="91"/>
  <c r="E13" i="92"/>
  <c r="E11" i="100"/>
  <c r="D14" i="100"/>
  <c r="E11" i="93"/>
  <c r="E13" i="86"/>
  <c r="E11" i="95"/>
  <c r="D14" i="95"/>
  <c r="E11" i="104"/>
  <c r="D14" i="104"/>
  <c r="E11" i="112"/>
  <c r="D14" i="112"/>
  <c r="F28" i="20"/>
  <c r="D28" i="21"/>
  <c r="E28" i="21" s="1"/>
  <c r="E13" i="75"/>
  <c r="E13" i="76"/>
  <c r="E13" i="57"/>
  <c r="E13" i="62"/>
  <c r="E13" i="29"/>
  <c r="E13" i="42"/>
  <c r="E13" i="63"/>
  <c r="E13" i="78"/>
  <c r="E13" i="28"/>
  <c r="E13" i="30"/>
  <c r="E13" i="43"/>
  <c r="E13" i="65"/>
  <c r="E13" i="79"/>
  <c r="F26" i="19"/>
  <c r="D26" i="20"/>
  <c r="E26" i="20" s="1"/>
  <c r="E13" i="40"/>
  <c r="E13" i="45"/>
  <c r="E13" i="74"/>
  <c r="F29" i="17"/>
  <c r="D29" i="18"/>
  <c r="E29" i="18" s="1"/>
  <c r="E13" i="81"/>
  <c r="E13" i="26"/>
  <c r="E13" i="59"/>
  <c r="E13" i="61"/>
  <c r="E13" i="21"/>
  <c r="E13" i="82"/>
  <c r="E13" i="37"/>
  <c r="E13" i="38"/>
  <c r="E13" i="77"/>
  <c r="E13" i="31"/>
  <c r="E13" i="66"/>
  <c r="E13" i="20"/>
  <c r="E13" i="32"/>
  <c r="E13" i="49"/>
  <c r="F30" i="17"/>
  <c r="D30" i="18"/>
  <c r="E30" i="18" s="1"/>
  <c r="E13" i="22"/>
  <c r="E13" i="34"/>
  <c r="E13" i="51"/>
  <c r="E13" i="71"/>
  <c r="E13" i="83"/>
  <c r="F14" i="18"/>
  <c r="D14" i="19"/>
  <c r="E14" i="19" s="1"/>
  <c r="E13" i="27"/>
  <c r="F27" i="20"/>
  <c r="D27" i="21"/>
  <c r="E27" i="21" s="1"/>
  <c r="E13" i="47"/>
  <c r="E13" i="33"/>
  <c r="E13" i="69"/>
  <c r="F32" i="9"/>
  <c r="E34" i="9"/>
  <c r="F34" i="9" s="1"/>
  <c r="E13" i="23"/>
  <c r="E13" i="35"/>
  <c r="E13" i="53"/>
  <c r="E13" i="72"/>
  <c r="E13" i="84"/>
  <c r="E13" i="25"/>
  <c r="E13" i="39"/>
  <c r="E13" i="17"/>
  <c r="D16" i="17"/>
  <c r="F13" i="18"/>
  <c r="E16" i="18"/>
  <c r="F16" i="18" s="1"/>
  <c r="E13" i="19"/>
  <c r="E13" i="80"/>
  <c r="E13" i="68"/>
  <c r="E25" i="10"/>
  <c r="D32" i="10"/>
  <c r="D34" i="10" s="1"/>
  <c r="E13" i="24"/>
  <c r="F13" i="36"/>
  <c r="E13" i="55"/>
  <c r="E13" i="73"/>
  <c r="F11" i="112" l="1"/>
  <c r="E14" i="112"/>
  <c r="F14" i="112" s="1"/>
  <c r="F11" i="107"/>
  <c r="E14" i="107"/>
  <c r="F14" i="107" s="1"/>
  <c r="F11" i="105"/>
  <c r="E14" i="105"/>
  <c r="F14" i="105" s="1"/>
  <c r="F11" i="104"/>
  <c r="E14" i="104"/>
  <c r="F14" i="104" s="1"/>
  <c r="F13" i="89"/>
  <c r="F11" i="100"/>
  <c r="E14" i="100"/>
  <c r="F14" i="100" s="1"/>
  <c r="F11" i="96"/>
  <c r="E14" i="96"/>
  <c r="F14" i="96" s="1"/>
  <c r="F11" i="95"/>
  <c r="E14" i="95"/>
  <c r="F14" i="95" s="1"/>
  <c r="F13" i="92"/>
  <c r="F11" i="111"/>
  <c r="E14" i="111"/>
  <c r="F14" i="111" s="1"/>
  <c r="F13" i="90"/>
  <c r="F13" i="88"/>
  <c r="F11" i="98"/>
  <c r="E14" i="98"/>
  <c r="F14" i="98" s="1"/>
  <c r="F11" i="93"/>
  <c r="F11" i="108"/>
  <c r="E14" i="108"/>
  <c r="F14" i="108" s="1"/>
  <c r="F11" i="94"/>
  <c r="E14" i="94"/>
  <c r="F14" i="94" s="1"/>
  <c r="F11" i="102"/>
  <c r="E14" i="102"/>
  <c r="F14" i="102" s="1"/>
  <c r="F11" i="99"/>
  <c r="E14" i="99"/>
  <c r="F14" i="99" s="1"/>
  <c r="F13" i="86"/>
  <c r="F13" i="91"/>
  <c r="F11" i="103"/>
  <c r="E14" i="103"/>
  <c r="F14" i="103" s="1"/>
  <c r="F11" i="97"/>
  <c r="E14" i="97"/>
  <c r="F14" i="97" s="1"/>
  <c r="F11" i="110"/>
  <c r="E14" i="110"/>
  <c r="F14" i="110" s="1"/>
  <c r="F11" i="106"/>
  <c r="E14" i="106"/>
  <c r="F14" i="106" s="1"/>
  <c r="F13" i="43"/>
  <c r="F13" i="29"/>
  <c r="F13" i="66"/>
  <c r="F13" i="39"/>
  <c r="F13" i="61"/>
  <c r="F13" i="45"/>
  <c r="F13" i="30"/>
  <c r="F13" i="62"/>
  <c r="F13" i="21"/>
  <c r="F30" i="18"/>
  <c r="D30" i="19"/>
  <c r="E30" i="19" s="1"/>
  <c r="F13" i="35"/>
  <c r="F13" i="23"/>
  <c r="F13" i="68"/>
  <c r="F13" i="77"/>
  <c r="F26" i="20"/>
  <c r="D26" i="21"/>
  <c r="E26" i="21" s="1"/>
  <c r="F13" i="74"/>
  <c r="D25" i="11"/>
  <c r="F25" i="10"/>
  <c r="E32" i="10"/>
  <c r="F13" i="31"/>
  <c r="F13" i="57"/>
  <c r="F13" i="69"/>
  <c r="F13" i="49"/>
  <c r="F13" i="26"/>
  <c r="F13" i="78"/>
  <c r="F13" i="76"/>
  <c r="F13" i="24"/>
  <c r="F13" i="27"/>
  <c r="F13" i="40"/>
  <c r="F13" i="84"/>
  <c r="F13" i="83"/>
  <c r="F13" i="38"/>
  <c r="D16" i="19"/>
  <c r="F13" i="34"/>
  <c r="F13" i="22"/>
  <c r="F13" i="25"/>
  <c r="F13" i="59"/>
  <c r="F13" i="55"/>
  <c r="F13" i="33"/>
  <c r="F13" i="32"/>
  <c r="F13" i="37"/>
  <c r="F13" i="81"/>
  <c r="F13" i="79"/>
  <c r="F13" i="63"/>
  <c r="F13" i="75"/>
  <c r="F27" i="21"/>
  <c r="D27" i="22"/>
  <c r="E27" i="22" s="1"/>
  <c r="F13" i="17"/>
  <c r="E16" i="17"/>
  <c r="F16" i="17" s="1"/>
  <c r="F13" i="73"/>
  <c r="F29" i="18"/>
  <c r="D29" i="19"/>
  <c r="E29" i="19" s="1"/>
  <c r="F28" i="21"/>
  <c r="D28" i="22"/>
  <c r="E28" i="22" s="1"/>
  <c r="F14" i="19"/>
  <c r="D14" i="20"/>
  <c r="F13" i="28"/>
  <c r="F13" i="80"/>
  <c r="F13" i="19"/>
  <c r="E16" i="19"/>
  <c r="F16" i="19" s="1"/>
  <c r="F13" i="72"/>
  <c r="F13" i="71"/>
  <c r="F13" i="53"/>
  <c r="F13" i="47"/>
  <c r="F13" i="51"/>
  <c r="F13" i="20"/>
  <c r="F13" i="82"/>
  <c r="F13" i="65"/>
  <c r="F13" i="42"/>
  <c r="F30" i="19" l="1"/>
  <c r="D30" i="20"/>
  <c r="E30" i="20" s="1"/>
  <c r="F28" i="22"/>
  <c r="D28" i="23"/>
  <c r="E28" i="23" s="1"/>
  <c r="F29" i="19"/>
  <c r="D29" i="20"/>
  <c r="E29" i="20" s="1"/>
  <c r="F26" i="21"/>
  <c r="D26" i="22"/>
  <c r="E26" i="22" s="1"/>
  <c r="E25" i="11"/>
  <c r="D32" i="11"/>
  <c r="D34" i="11" s="1"/>
  <c r="F32" i="10"/>
  <c r="E34" i="10"/>
  <c r="F34" i="10" s="1"/>
  <c r="F27" i="22"/>
  <c r="D27" i="23"/>
  <c r="E27" i="23" s="1"/>
  <c r="E14" i="20"/>
  <c r="D16" i="20"/>
  <c r="F29" i="20" l="1"/>
  <c r="D29" i="21"/>
  <c r="E29" i="21" s="1"/>
  <c r="F14" i="20"/>
  <c r="D14" i="21"/>
  <c r="E16" i="20"/>
  <c r="F16" i="20" s="1"/>
  <c r="F26" i="22"/>
  <c r="D26" i="23"/>
  <c r="E26" i="23" s="1"/>
  <c r="F28" i="23"/>
  <c r="D28" i="24"/>
  <c r="E28" i="24" s="1"/>
  <c r="D30" i="21"/>
  <c r="E30" i="21" s="1"/>
  <c r="F30" i="20"/>
  <c r="D25" i="12"/>
  <c r="F25" i="11"/>
  <c r="E32" i="11"/>
  <c r="F27" i="23"/>
  <c r="D27" i="24"/>
  <c r="E27" i="24" s="1"/>
  <c r="E25" i="12" l="1"/>
  <c r="D32" i="12"/>
  <c r="D34" i="12" s="1"/>
  <c r="F26" i="23"/>
  <c r="D26" i="24"/>
  <c r="E26" i="24" s="1"/>
  <c r="F27" i="24"/>
  <c r="D27" i="25"/>
  <c r="E27" i="25" s="1"/>
  <c r="F28" i="24"/>
  <c r="D28" i="25"/>
  <c r="E28" i="25" s="1"/>
  <c r="F30" i="21"/>
  <c r="D30" i="22"/>
  <c r="E30" i="22" s="1"/>
  <c r="E14" i="21"/>
  <c r="D16" i="21"/>
  <c r="D29" i="22"/>
  <c r="E29" i="22" s="1"/>
  <c r="F29" i="21"/>
  <c r="E34" i="11"/>
  <c r="F34" i="11" s="1"/>
  <c r="F32" i="11"/>
  <c r="D30" i="23" l="1"/>
  <c r="E30" i="23" s="1"/>
  <c r="F30" i="22"/>
  <c r="F28" i="25"/>
  <c r="D28" i="27"/>
  <c r="E28" i="27" s="1"/>
  <c r="D28" i="26"/>
  <c r="E28" i="26" s="1"/>
  <c r="F28" i="26" s="1"/>
  <c r="F14" i="21"/>
  <c r="D14" i="22"/>
  <c r="E16" i="21"/>
  <c r="F16" i="21" s="1"/>
  <c r="F27" i="25"/>
  <c r="D27" i="27"/>
  <c r="E27" i="27" s="1"/>
  <c r="D27" i="26"/>
  <c r="E27" i="26" s="1"/>
  <c r="F27" i="26" s="1"/>
  <c r="F26" i="24"/>
  <c r="D26" i="25"/>
  <c r="E26" i="25" s="1"/>
  <c r="F29" i="22"/>
  <c r="D29" i="23"/>
  <c r="E29" i="23" s="1"/>
  <c r="F25" i="12"/>
  <c r="D25" i="13"/>
  <c r="E32" i="12"/>
  <c r="F32" i="12" l="1"/>
  <c r="E34" i="12"/>
  <c r="F34" i="12" s="1"/>
  <c r="D32" i="13"/>
  <c r="D34" i="13" s="1"/>
  <c r="E25" i="13"/>
  <c r="F28" i="27"/>
  <c r="D28" i="28"/>
  <c r="E28" i="28" s="1"/>
  <c r="F27" i="27"/>
  <c r="D27" i="28"/>
  <c r="E27" i="28" s="1"/>
  <c r="E14" i="22"/>
  <c r="D16" i="22"/>
  <c r="F29" i="23"/>
  <c r="D29" i="24"/>
  <c r="E29" i="24" s="1"/>
  <c r="F26" i="25"/>
  <c r="D26" i="26"/>
  <c r="E26" i="26" s="1"/>
  <c r="F30" i="23"/>
  <c r="D30" i="24"/>
  <c r="E30" i="24" s="1"/>
  <c r="F14" i="22" l="1"/>
  <c r="D14" i="23"/>
  <c r="E16" i="22"/>
  <c r="F16" i="22" s="1"/>
  <c r="F29" i="24"/>
  <c r="D29" i="25"/>
  <c r="E29" i="25" s="1"/>
  <c r="F28" i="28"/>
  <c r="D28" i="29"/>
  <c r="E28" i="29" s="1"/>
  <c r="D25" i="14"/>
  <c r="F25" i="13"/>
  <c r="E32" i="13"/>
  <c r="F27" i="28"/>
  <c r="D27" i="29"/>
  <c r="E27" i="29" s="1"/>
  <c r="F30" i="24"/>
  <c r="D30" i="25"/>
  <c r="E30" i="25" s="1"/>
  <c r="F26" i="26"/>
  <c r="D26" i="27"/>
  <c r="E26" i="27" s="1"/>
  <c r="E34" i="13" l="1"/>
  <c r="F34" i="13" s="1"/>
  <c r="F32" i="13"/>
  <c r="F28" i="29"/>
  <c r="D28" i="30"/>
  <c r="E28" i="30" s="1"/>
  <c r="F26" i="27"/>
  <c r="D26" i="28"/>
  <c r="E26" i="28" s="1"/>
  <c r="E14" i="23"/>
  <c r="D16" i="23"/>
  <c r="F27" i="29"/>
  <c r="D27" i="30"/>
  <c r="E27" i="30" s="1"/>
  <c r="D32" i="14"/>
  <c r="D34" i="14" s="1"/>
  <c r="E25" i="14"/>
  <c r="F29" i="25"/>
  <c r="D29" i="26"/>
  <c r="E29" i="26" s="1"/>
  <c r="F30" i="25"/>
  <c r="D30" i="26"/>
  <c r="E30" i="26" s="1"/>
  <c r="F14" i="23" l="1"/>
  <c r="D14" i="24"/>
  <c r="E16" i="23"/>
  <c r="F16" i="23" s="1"/>
  <c r="F30" i="26"/>
  <c r="D30" i="27"/>
  <c r="E30" i="27" s="1"/>
  <c r="D25" i="15"/>
  <c r="E32" i="14"/>
  <c r="F25" i="14"/>
  <c r="F27" i="30"/>
  <c r="D27" i="33"/>
  <c r="E27" i="33" s="1"/>
  <c r="D27" i="32"/>
  <c r="E27" i="32" s="1"/>
  <c r="F27" i="32" s="1"/>
  <c r="D27" i="31"/>
  <c r="E27" i="31" s="1"/>
  <c r="F27" i="31" s="1"/>
  <c r="F26" i="28"/>
  <c r="D26" i="29"/>
  <c r="E26" i="29" s="1"/>
  <c r="F29" i="26"/>
  <c r="D29" i="27"/>
  <c r="E29" i="27" s="1"/>
  <c r="F28" i="30"/>
  <c r="D28" i="33"/>
  <c r="E28" i="33" s="1"/>
  <c r="D28" i="32"/>
  <c r="E28" i="32" s="1"/>
  <c r="F28" i="32" s="1"/>
  <c r="D28" i="31"/>
  <c r="E28" i="31" s="1"/>
  <c r="F28" i="31" s="1"/>
  <c r="F32" i="14" l="1"/>
  <c r="E34" i="14"/>
  <c r="F34" i="14" s="1"/>
  <c r="F29" i="27"/>
  <c r="D29" i="28"/>
  <c r="E29" i="28" s="1"/>
  <c r="D32" i="15"/>
  <c r="D34" i="15" s="1"/>
  <c r="E25" i="15"/>
  <c r="F30" i="27"/>
  <c r="D30" i="28"/>
  <c r="E30" i="28" s="1"/>
  <c r="E14" i="24"/>
  <c r="D16" i="24"/>
  <c r="F27" i="33"/>
  <c r="D27" i="34"/>
  <c r="E27" i="34" s="1"/>
  <c r="F28" i="33"/>
  <c r="D28" i="34"/>
  <c r="E28" i="34" s="1"/>
  <c r="F26" i="29"/>
  <c r="D26" i="30"/>
  <c r="E26" i="30" s="1"/>
  <c r="F26" i="30" l="1"/>
  <c r="D26" i="31"/>
  <c r="E26" i="31" s="1"/>
  <c r="F30" i="28"/>
  <c r="D30" i="29"/>
  <c r="E30" i="29" s="1"/>
  <c r="F27" i="34"/>
  <c r="D27" i="35"/>
  <c r="E27" i="35" s="1"/>
  <c r="D25" i="16"/>
  <c r="E32" i="15"/>
  <c r="F25" i="15"/>
  <c r="F28" i="34"/>
  <c r="D28" i="35"/>
  <c r="E28" i="35" s="1"/>
  <c r="F14" i="24"/>
  <c r="D14" i="25"/>
  <c r="E16" i="24"/>
  <c r="F16" i="24" s="1"/>
  <c r="F29" i="28"/>
  <c r="D29" i="29"/>
  <c r="E29" i="29" s="1"/>
  <c r="F27" i="35" l="1"/>
  <c r="D27" i="37"/>
  <c r="E27" i="37" s="1"/>
  <c r="D27" i="36"/>
  <c r="E27" i="36" s="1"/>
  <c r="F27" i="36" s="1"/>
  <c r="F28" i="35"/>
  <c r="D28" i="37"/>
  <c r="E28" i="37" s="1"/>
  <c r="D28" i="36"/>
  <c r="E28" i="36" s="1"/>
  <c r="F28" i="36" s="1"/>
  <c r="F30" i="29"/>
  <c r="D30" i="30"/>
  <c r="E30" i="30" s="1"/>
  <c r="E34" i="15"/>
  <c r="F34" i="15" s="1"/>
  <c r="F32" i="15"/>
  <c r="E25" i="16"/>
  <c r="D32" i="16"/>
  <c r="D34" i="16" s="1"/>
  <c r="F26" i="31"/>
  <c r="D26" i="32"/>
  <c r="E26" i="32" s="1"/>
  <c r="F29" i="29"/>
  <c r="D29" i="30"/>
  <c r="E29" i="30" s="1"/>
  <c r="E14" i="25"/>
  <c r="D16" i="25"/>
  <c r="D25" i="17" l="1"/>
  <c r="F25" i="16"/>
  <c r="E32" i="16"/>
  <c r="F30" i="30"/>
  <c r="D30" i="31"/>
  <c r="E30" i="31" s="1"/>
  <c r="D14" i="26"/>
  <c r="F14" i="25"/>
  <c r="E16" i="25"/>
  <c r="F16" i="25" s="1"/>
  <c r="F28" i="37"/>
  <c r="D28" i="38"/>
  <c r="E28" i="38" s="1"/>
  <c r="F26" i="32"/>
  <c r="D26" i="33"/>
  <c r="E26" i="33" s="1"/>
  <c r="F29" i="30"/>
  <c r="D29" i="31"/>
  <c r="E29" i="31" s="1"/>
  <c r="F27" i="37"/>
  <c r="D27" i="38"/>
  <c r="E27" i="38" s="1"/>
  <c r="F27" i="38" l="1"/>
  <c r="D27" i="39"/>
  <c r="E27" i="39" s="1"/>
  <c r="F32" i="16"/>
  <c r="E34" i="16"/>
  <c r="F34" i="16" s="1"/>
  <c r="F28" i="38"/>
  <c r="D28" i="39"/>
  <c r="E28" i="39" s="1"/>
  <c r="F29" i="31"/>
  <c r="D29" i="32"/>
  <c r="E29" i="32" s="1"/>
  <c r="F30" i="31"/>
  <c r="D30" i="32"/>
  <c r="E30" i="32" s="1"/>
  <c r="D32" i="17"/>
  <c r="D34" i="17" s="1"/>
  <c r="E25" i="17"/>
  <c r="E14" i="26"/>
  <c r="D16" i="26"/>
  <c r="F26" i="33"/>
  <c r="D26" i="34"/>
  <c r="E26" i="34" s="1"/>
  <c r="F30" i="32" l="1"/>
  <c r="D30" i="33"/>
  <c r="E30" i="33" s="1"/>
  <c r="F29" i="32"/>
  <c r="D29" i="33"/>
  <c r="E29" i="33" s="1"/>
  <c r="F26" i="34"/>
  <c r="D26" i="35"/>
  <c r="E26" i="35" s="1"/>
  <c r="F28" i="39"/>
  <c r="D28" i="43"/>
  <c r="E28" i="43" s="1"/>
  <c r="D28" i="42"/>
  <c r="E28" i="42" s="1"/>
  <c r="F28" i="42" s="1"/>
  <c r="D28" i="40"/>
  <c r="E28" i="40" s="1"/>
  <c r="F28" i="40" s="1"/>
  <c r="F27" i="39"/>
  <c r="D27" i="43"/>
  <c r="E27" i="43" s="1"/>
  <c r="D27" i="42"/>
  <c r="E27" i="42" s="1"/>
  <c r="F27" i="42" s="1"/>
  <c r="D27" i="40"/>
  <c r="E27" i="40" s="1"/>
  <c r="F27" i="40" s="1"/>
  <c r="D25" i="18"/>
  <c r="F25" i="17"/>
  <c r="E32" i="17"/>
  <c r="F14" i="26"/>
  <c r="D14" i="27"/>
  <c r="E16" i="26"/>
  <c r="F16" i="26" s="1"/>
  <c r="F27" i="43" l="1"/>
  <c r="D27" i="45"/>
  <c r="E27" i="45" s="1"/>
  <c r="F29" i="33"/>
  <c r="D29" i="34"/>
  <c r="E29" i="34" s="1"/>
  <c r="E14" i="27"/>
  <c r="D16" i="27"/>
  <c r="F26" i="35"/>
  <c r="D26" i="36"/>
  <c r="E26" i="36" s="1"/>
  <c r="E25" i="18"/>
  <c r="D32" i="18"/>
  <c r="D34" i="18" s="1"/>
  <c r="F30" i="33"/>
  <c r="D30" i="34"/>
  <c r="E30" i="34" s="1"/>
  <c r="F28" i="43"/>
  <c r="D28" i="45"/>
  <c r="E28" i="45" s="1"/>
  <c r="E34" i="17"/>
  <c r="F34" i="17" s="1"/>
  <c r="F32" i="17"/>
  <c r="F26" i="36" l="1"/>
  <c r="D26" i="37"/>
  <c r="E26" i="37" s="1"/>
  <c r="D14" i="28"/>
  <c r="F14" i="27"/>
  <c r="E16" i="27"/>
  <c r="F16" i="27" s="1"/>
  <c r="D29" i="35"/>
  <c r="E29" i="35" s="1"/>
  <c r="F29" i="34"/>
  <c r="F30" i="34"/>
  <c r="D30" i="35"/>
  <c r="E30" i="35" s="1"/>
  <c r="D25" i="19"/>
  <c r="E32" i="18"/>
  <c r="F25" i="18"/>
  <c r="F28" i="45"/>
  <c r="D28" i="47"/>
  <c r="E28" i="47" s="1"/>
  <c r="F27" i="45"/>
  <c r="D27" i="47"/>
  <c r="E27" i="47" s="1"/>
  <c r="F32" i="18" l="1"/>
  <c r="E34" i="18"/>
  <c r="F34" i="18" s="1"/>
  <c r="F29" i="35"/>
  <c r="D29" i="36"/>
  <c r="E29" i="36" s="1"/>
  <c r="E14" i="28"/>
  <c r="D16" i="28"/>
  <c r="F30" i="35"/>
  <c r="D30" i="36"/>
  <c r="E30" i="36" s="1"/>
  <c r="F27" i="47"/>
  <c r="D27" i="49"/>
  <c r="E27" i="49" s="1"/>
  <c r="F26" i="37"/>
  <c r="D26" i="38"/>
  <c r="E26" i="38" s="1"/>
  <c r="E25" i="19"/>
  <c r="D32" i="19"/>
  <c r="D34" i="19" s="1"/>
  <c r="F28" i="47"/>
  <c r="D28" i="49"/>
  <c r="E28" i="49" s="1"/>
  <c r="F26" i="38" l="1"/>
  <c r="D26" i="39"/>
  <c r="E26" i="39" s="1"/>
  <c r="F29" i="36"/>
  <c r="D29" i="37"/>
  <c r="E29" i="37" s="1"/>
  <c r="F30" i="36"/>
  <c r="D30" i="37"/>
  <c r="E30" i="37" s="1"/>
  <c r="F28" i="49"/>
  <c r="D28" i="51"/>
  <c r="E28" i="51" s="1"/>
  <c r="F27" i="49"/>
  <c r="D27" i="51"/>
  <c r="E27" i="51" s="1"/>
  <c r="F14" i="28"/>
  <c r="D14" i="29"/>
  <c r="E16" i="28"/>
  <c r="F16" i="28" s="1"/>
  <c r="D25" i="20"/>
  <c r="E32" i="19"/>
  <c r="F25" i="19"/>
  <c r="E14" i="29" l="1"/>
  <c r="D16" i="29"/>
  <c r="F29" i="37"/>
  <c r="D29" i="38"/>
  <c r="E29" i="38" s="1"/>
  <c r="F32" i="19"/>
  <c r="E34" i="19"/>
  <c r="F34" i="19" s="1"/>
  <c r="F28" i="51"/>
  <c r="D28" i="53"/>
  <c r="E28" i="53" s="1"/>
  <c r="E25" i="20"/>
  <c r="D32" i="20"/>
  <c r="D34" i="20" s="1"/>
  <c r="F26" i="39"/>
  <c r="D26" i="40"/>
  <c r="E26" i="40" s="1"/>
  <c r="F27" i="51"/>
  <c r="D27" i="53"/>
  <c r="E27" i="53" s="1"/>
  <c r="F30" i="37"/>
  <c r="D30" i="38"/>
  <c r="E30" i="38" s="1"/>
  <c r="D25" i="21" l="1"/>
  <c r="F25" i="20"/>
  <c r="E32" i="20"/>
  <c r="F30" i="38"/>
  <c r="D30" i="39"/>
  <c r="E30" i="39" s="1"/>
  <c r="F28" i="53"/>
  <c r="D28" i="55"/>
  <c r="E28" i="55" s="1"/>
  <c r="F29" i="38"/>
  <c r="D29" i="39"/>
  <c r="E29" i="39" s="1"/>
  <c r="F26" i="40"/>
  <c r="D26" i="42"/>
  <c r="E26" i="42" s="1"/>
  <c r="F27" i="53"/>
  <c r="D27" i="55"/>
  <c r="E27" i="55" s="1"/>
  <c r="F14" i="29"/>
  <c r="D14" i="30"/>
  <c r="E16" i="29"/>
  <c r="F16" i="29" s="1"/>
  <c r="F27" i="55" l="1"/>
  <c r="D27" i="57"/>
  <c r="E27" i="57" s="1"/>
  <c r="F26" i="42"/>
  <c r="D26" i="43"/>
  <c r="E26" i="43" s="1"/>
  <c r="F30" i="39"/>
  <c r="D30" i="40"/>
  <c r="E30" i="40" s="1"/>
  <c r="E25" i="21"/>
  <c r="D32" i="21"/>
  <c r="D34" i="21" s="1"/>
  <c r="F28" i="55"/>
  <c r="D28" i="57"/>
  <c r="E28" i="57" s="1"/>
  <c r="E14" i="30"/>
  <c r="D16" i="30"/>
  <c r="F29" i="39"/>
  <c r="D29" i="40"/>
  <c r="E29" i="40" s="1"/>
  <c r="F32" i="20"/>
  <c r="E34" i="20"/>
  <c r="F34" i="20" s="1"/>
  <c r="F28" i="57" l="1"/>
  <c r="D28" i="59"/>
  <c r="E28" i="59" s="1"/>
  <c r="D25" i="22"/>
  <c r="F25" i="21"/>
  <c r="E32" i="21"/>
  <c r="F29" i="40"/>
  <c r="D29" i="42"/>
  <c r="E29" i="42" s="1"/>
  <c r="F27" i="57"/>
  <c r="D27" i="59"/>
  <c r="E27" i="59" s="1"/>
  <c r="F14" i="30"/>
  <c r="D14" i="31"/>
  <c r="E16" i="30"/>
  <c r="F16" i="30" s="1"/>
  <c r="F30" i="40"/>
  <c r="D30" i="42"/>
  <c r="E30" i="42" s="1"/>
  <c r="F26" i="43"/>
  <c r="D26" i="45"/>
  <c r="E26" i="45" s="1"/>
  <c r="E14" i="31" l="1"/>
  <c r="D16" i="31"/>
  <c r="F26" i="45"/>
  <c r="D26" i="47"/>
  <c r="E26" i="47" s="1"/>
  <c r="F29" i="42"/>
  <c r="D29" i="43"/>
  <c r="E29" i="43" s="1"/>
  <c r="E25" i="22"/>
  <c r="D32" i="22"/>
  <c r="D34" i="22" s="1"/>
  <c r="F28" i="59"/>
  <c r="D28" i="61"/>
  <c r="E28" i="61" s="1"/>
  <c r="F27" i="59"/>
  <c r="D27" i="61"/>
  <c r="E27" i="61" s="1"/>
  <c r="F32" i="21"/>
  <c r="E34" i="21"/>
  <c r="F34" i="21" s="1"/>
  <c r="F30" i="42"/>
  <c r="D30" i="43"/>
  <c r="E30" i="43" s="1"/>
  <c r="F27" i="61" l="1"/>
  <c r="D27" i="63"/>
  <c r="E27" i="63" s="1"/>
  <c r="D27" i="62"/>
  <c r="E27" i="62" s="1"/>
  <c r="F27" i="62" s="1"/>
  <c r="F14" i="31"/>
  <c r="D14" i="32"/>
  <c r="E16" i="31"/>
  <c r="F16" i="31" s="1"/>
  <c r="F29" i="43"/>
  <c r="D29" i="45"/>
  <c r="E29" i="45" s="1"/>
  <c r="F30" i="43"/>
  <c r="D30" i="45"/>
  <c r="E30" i="45" s="1"/>
  <c r="F28" i="61"/>
  <c r="D28" i="63"/>
  <c r="E28" i="63" s="1"/>
  <c r="D28" i="62"/>
  <c r="E28" i="62" s="1"/>
  <c r="F28" i="62" s="1"/>
  <c r="D25" i="23"/>
  <c r="F25" i="22"/>
  <c r="E32" i="22"/>
  <c r="F26" i="47"/>
  <c r="D26" i="49"/>
  <c r="E26" i="49" s="1"/>
  <c r="F28" i="63" l="1"/>
  <c r="D28" i="65"/>
  <c r="E28" i="65" s="1"/>
  <c r="F30" i="45"/>
  <c r="D30" i="47"/>
  <c r="E30" i="47" s="1"/>
  <c r="E14" i="32"/>
  <c r="D16" i="32"/>
  <c r="F26" i="49"/>
  <c r="D26" i="51"/>
  <c r="E26" i="51" s="1"/>
  <c r="F29" i="45"/>
  <c r="D29" i="47"/>
  <c r="E29" i="47" s="1"/>
  <c r="F32" i="22"/>
  <c r="E34" i="22"/>
  <c r="F34" i="22" s="1"/>
  <c r="D32" i="23"/>
  <c r="D34" i="23" s="1"/>
  <c r="E25" i="23"/>
  <c r="F27" i="63"/>
  <c r="D27" i="65"/>
  <c r="E27" i="65" s="1"/>
  <c r="F29" i="47" l="1"/>
  <c r="D29" i="49"/>
  <c r="E29" i="49" s="1"/>
  <c r="F14" i="32"/>
  <c r="D14" i="33"/>
  <c r="E16" i="32"/>
  <c r="F16" i="32" s="1"/>
  <c r="F28" i="65"/>
  <c r="D28" i="66"/>
  <c r="E28" i="66" s="1"/>
  <c r="D26" i="53"/>
  <c r="E26" i="53" s="1"/>
  <c r="F26" i="51"/>
  <c r="F27" i="65"/>
  <c r="D27" i="66"/>
  <c r="E27" i="66" s="1"/>
  <c r="F30" i="47"/>
  <c r="D30" i="49"/>
  <c r="E30" i="49" s="1"/>
  <c r="D25" i="24"/>
  <c r="E32" i="23"/>
  <c r="F25" i="23"/>
  <c r="F27" i="66" l="1"/>
  <c r="D27" i="68"/>
  <c r="E27" i="68" s="1"/>
  <c r="E14" i="33"/>
  <c r="D16" i="33"/>
  <c r="F28" i="66"/>
  <c r="D28" i="68"/>
  <c r="E28" i="68" s="1"/>
  <c r="F32" i="23"/>
  <c r="E34" i="23"/>
  <c r="F34" i="23" s="1"/>
  <c r="F26" i="53"/>
  <c r="D26" i="55"/>
  <c r="E26" i="55" s="1"/>
  <c r="E25" i="24"/>
  <c r="D32" i="24"/>
  <c r="D34" i="24" s="1"/>
  <c r="F29" i="49"/>
  <c r="D29" i="51"/>
  <c r="E29" i="51" s="1"/>
  <c r="F30" i="49"/>
  <c r="D30" i="51"/>
  <c r="E30" i="51" s="1"/>
  <c r="F14" i="33" l="1"/>
  <c r="D14" i="34"/>
  <c r="E16" i="33"/>
  <c r="F16" i="33" s="1"/>
  <c r="F26" i="55"/>
  <c r="D26" i="57"/>
  <c r="E26" i="57" s="1"/>
  <c r="F28" i="68"/>
  <c r="D28" i="69"/>
  <c r="E28" i="69" s="1"/>
  <c r="F29" i="51"/>
  <c r="D29" i="53"/>
  <c r="E29" i="53" s="1"/>
  <c r="D25" i="25"/>
  <c r="F25" i="24"/>
  <c r="E32" i="24"/>
  <c r="F30" i="51"/>
  <c r="D30" i="53"/>
  <c r="E30" i="53" s="1"/>
  <c r="F27" i="68"/>
  <c r="D27" i="69"/>
  <c r="E27" i="69" s="1"/>
  <c r="E25" i="25" l="1"/>
  <c r="D32" i="25"/>
  <c r="D34" i="25" s="1"/>
  <c r="F32" i="24"/>
  <c r="E34" i="24"/>
  <c r="F34" i="24" s="1"/>
  <c r="F26" i="57"/>
  <c r="D26" i="59"/>
  <c r="E26" i="59" s="1"/>
  <c r="F27" i="69"/>
  <c r="D27" i="71"/>
  <c r="E27" i="71" s="1"/>
  <c r="F30" i="53"/>
  <c r="D30" i="55"/>
  <c r="E30" i="55" s="1"/>
  <c r="E14" i="34"/>
  <c r="D16" i="34"/>
  <c r="F29" i="53"/>
  <c r="D29" i="55"/>
  <c r="E29" i="55" s="1"/>
  <c r="F28" i="69"/>
  <c r="D28" i="71"/>
  <c r="E28" i="71" s="1"/>
  <c r="F30" i="55" l="1"/>
  <c r="D30" i="57"/>
  <c r="E30" i="57" s="1"/>
  <c r="F28" i="71"/>
  <c r="D28" i="72"/>
  <c r="E28" i="72" s="1"/>
  <c r="F27" i="71"/>
  <c r="D27" i="72"/>
  <c r="E27" i="72" s="1"/>
  <c r="F14" i="34"/>
  <c r="D14" i="35"/>
  <c r="E16" i="34"/>
  <c r="F16" i="34" s="1"/>
  <c r="F26" i="59"/>
  <c r="D26" i="61"/>
  <c r="E26" i="61" s="1"/>
  <c r="F29" i="55"/>
  <c r="D29" i="57"/>
  <c r="E29" i="57" s="1"/>
  <c r="D25" i="26"/>
  <c r="E32" i="25"/>
  <c r="F25" i="25"/>
  <c r="F27" i="72" l="1"/>
  <c r="D27" i="73"/>
  <c r="E27" i="73" s="1"/>
  <c r="F26" i="61"/>
  <c r="D26" i="62"/>
  <c r="E26" i="62" s="1"/>
  <c r="E14" i="35"/>
  <c r="D16" i="35"/>
  <c r="F28" i="72"/>
  <c r="D28" i="73"/>
  <c r="E28" i="73" s="1"/>
  <c r="F32" i="25"/>
  <c r="E34" i="25"/>
  <c r="F34" i="25" s="1"/>
  <c r="D32" i="26"/>
  <c r="D34" i="26" s="1"/>
  <c r="E25" i="26"/>
  <c r="F30" i="57"/>
  <c r="D30" i="59"/>
  <c r="E30" i="59" s="1"/>
  <c r="F29" i="57"/>
  <c r="D29" i="59"/>
  <c r="E29" i="59" s="1"/>
  <c r="F14" i="35" l="1"/>
  <c r="D14" i="36"/>
  <c r="E16" i="35"/>
  <c r="F16" i="35" s="1"/>
  <c r="F28" i="73"/>
  <c r="D28" i="74"/>
  <c r="E28" i="74" s="1"/>
  <c r="F29" i="59"/>
  <c r="D29" i="61"/>
  <c r="E29" i="61" s="1"/>
  <c r="D26" i="63"/>
  <c r="E26" i="63" s="1"/>
  <c r="F26" i="62"/>
  <c r="F30" i="59"/>
  <c r="D30" i="61"/>
  <c r="F27" i="73"/>
  <c r="D27" i="74"/>
  <c r="E27" i="74" s="1"/>
  <c r="D25" i="27"/>
  <c r="F25" i="26"/>
  <c r="E32" i="26"/>
  <c r="E30" i="61" l="1"/>
  <c r="F29" i="61"/>
  <c r="D29" i="62"/>
  <c r="E29" i="62" s="1"/>
  <c r="F28" i="74"/>
  <c r="D28" i="75"/>
  <c r="E28" i="75" s="1"/>
  <c r="F26" i="63"/>
  <c r="D26" i="65"/>
  <c r="E26" i="65" s="1"/>
  <c r="E34" i="26"/>
  <c r="F34" i="26" s="1"/>
  <c r="F32" i="26"/>
  <c r="E25" i="27"/>
  <c r="D32" i="27"/>
  <c r="D34" i="27" s="1"/>
  <c r="D16" i="36"/>
  <c r="E14" i="36"/>
  <c r="F27" i="74"/>
  <c r="D27" i="75"/>
  <c r="E27" i="75" s="1"/>
  <c r="F27" i="75" l="1"/>
  <c r="D27" i="76"/>
  <c r="E27" i="76" s="1"/>
  <c r="F28" i="75"/>
  <c r="D28" i="76"/>
  <c r="E28" i="76" s="1"/>
  <c r="D25" i="28"/>
  <c r="E32" i="27"/>
  <c r="F25" i="27"/>
  <c r="F26" i="65"/>
  <c r="D26" i="66"/>
  <c r="E26" i="66" s="1"/>
  <c r="F29" i="62"/>
  <c r="D29" i="63"/>
  <c r="E29" i="63" s="1"/>
  <c r="F14" i="36"/>
  <c r="D14" i="37"/>
  <c r="E16" i="36"/>
  <c r="F16" i="36" s="1"/>
  <c r="F30" i="61"/>
  <c r="D30" i="62"/>
  <c r="E30" i="62" s="1"/>
  <c r="F29" i="63" l="1"/>
  <c r="D29" i="65"/>
  <c r="E29" i="65" s="1"/>
  <c r="E34" i="27"/>
  <c r="F34" i="27" s="1"/>
  <c r="F32" i="27"/>
  <c r="F26" i="66"/>
  <c r="D26" i="68"/>
  <c r="E26" i="68" s="1"/>
  <c r="E25" i="28"/>
  <c r="D32" i="28"/>
  <c r="D34" i="28" s="1"/>
  <c r="F30" i="62"/>
  <c r="D30" i="63"/>
  <c r="E30" i="63" s="1"/>
  <c r="F27" i="76"/>
  <c r="D27" i="77"/>
  <c r="E27" i="77" s="1"/>
  <c r="D28" i="77"/>
  <c r="E28" i="77" s="1"/>
  <c r="F28" i="76"/>
  <c r="E14" i="37"/>
  <c r="D16" i="37"/>
  <c r="F27" i="77" l="1"/>
  <c r="D27" i="78"/>
  <c r="E27" i="78" s="1"/>
  <c r="D28" i="78"/>
  <c r="E28" i="78" s="1"/>
  <c r="F28" i="77"/>
  <c r="D25" i="29"/>
  <c r="E32" i="28"/>
  <c r="F25" i="28"/>
  <c r="F26" i="68"/>
  <c r="D26" i="69"/>
  <c r="E26" i="69" s="1"/>
  <c r="F30" i="63"/>
  <c r="D30" i="65"/>
  <c r="E30" i="65" s="1"/>
  <c r="F14" i="37"/>
  <c r="D14" i="38"/>
  <c r="E16" i="37"/>
  <c r="F16" i="37" s="1"/>
  <c r="F29" i="65"/>
  <c r="D29" i="66"/>
  <c r="E29" i="66" s="1"/>
  <c r="F30" i="65" l="1"/>
  <c r="D30" i="66"/>
  <c r="E30" i="66" s="1"/>
  <c r="F28" i="78"/>
  <c r="D28" i="79"/>
  <c r="E28" i="79" s="1"/>
  <c r="E25" i="29"/>
  <c r="D32" i="29"/>
  <c r="D34" i="29" s="1"/>
  <c r="F27" i="78"/>
  <c r="D27" i="79"/>
  <c r="E27" i="79" s="1"/>
  <c r="F26" i="69"/>
  <c r="D26" i="71"/>
  <c r="E26" i="71" s="1"/>
  <c r="F32" i="28"/>
  <c r="E34" i="28"/>
  <c r="F34" i="28" s="1"/>
  <c r="F29" i="66"/>
  <c r="D29" i="68"/>
  <c r="E29" i="68" s="1"/>
  <c r="E14" i="38"/>
  <c r="D16" i="38"/>
  <c r="D25" i="30" l="1"/>
  <c r="F25" i="29"/>
  <c r="E32" i="29"/>
  <c r="F27" i="79"/>
  <c r="D27" i="80"/>
  <c r="E27" i="80" s="1"/>
  <c r="F28" i="79"/>
  <c r="D28" i="80"/>
  <c r="E28" i="80" s="1"/>
  <c r="F14" i="38"/>
  <c r="D14" i="39"/>
  <c r="E16" i="38"/>
  <c r="F16" i="38" s="1"/>
  <c r="F29" i="68"/>
  <c r="D29" i="69"/>
  <c r="E29" i="69" s="1"/>
  <c r="F30" i="66"/>
  <c r="D30" i="68"/>
  <c r="E30" i="68" s="1"/>
  <c r="F26" i="71"/>
  <c r="D26" i="72"/>
  <c r="F27" i="80" l="1"/>
  <c r="D27" i="81"/>
  <c r="E27" i="81" s="1"/>
  <c r="F29" i="69"/>
  <c r="D29" i="71"/>
  <c r="E29" i="71" s="1"/>
  <c r="F28" i="80"/>
  <c r="D28" i="81"/>
  <c r="E28" i="81" s="1"/>
  <c r="E26" i="72"/>
  <c r="E14" i="39"/>
  <c r="D16" i="39"/>
  <c r="F32" i="29"/>
  <c r="E34" i="29"/>
  <c r="F34" i="29" s="1"/>
  <c r="D32" i="30"/>
  <c r="D34" i="30" s="1"/>
  <c r="E25" i="30"/>
  <c r="F30" i="68"/>
  <c r="D30" i="69"/>
  <c r="E30" i="69" s="1"/>
  <c r="F26" i="72" l="1"/>
  <c r="D26" i="73"/>
  <c r="E26" i="73" s="1"/>
  <c r="F29" i="71"/>
  <c r="D29" i="72"/>
  <c r="E29" i="72" s="1"/>
  <c r="F14" i="39"/>
  <c r="D14" i="40"/>
  <c r="E16" i="39"/>
  <c r="F16" i="39" s="1"/>
  <c r="F28" i="81"/>
  <c r="D28" i="82"/>
  <c r="E28" i="82" s="1"/>
  <c r="F27" i="81"/>
  <c r="D27" i="82"/>
  <c r="E27" i="82" s="1"/>
  <c r="F30" i="69"/>
  <c r="D30" i="71"/>
  <c r="E30" i="71" s="1"/>
  <c r="D25" i="31"/>
  <c r="F25" i="30"/>
  <c r="E32" i="30"/>
  <c r="E14" i="40" l="1"/>
  <c r="D16" i="40"/>
  <c r="F29" i="72"/>
  <c r="D29" i="73"/>
  <c r="E29" i="73" s="1"/>
  <c r="F28" i="82"/>
  <c r="D28" i="83"/>
  <c r="E28" i="83" s="1"/>
  <c r="F27" i="82"/>
  <c r="D27" i="83"/>
  <c r="E27" i="83" s="1"/>
  <c r="F32" i="30"/>
  <c r="E34" i="30"/>
  <c r="F34" i="30" s="1"/>
  <c r="F26" i="73"/>
  <c r="D26" i="74"/>
  <c r="E26" i="74" s="1"/>
  <c r="D32" i="31"/>
  <c r="D34" i="31" s="1"/>
  <c r="E25" i="31"/>
  <c r="F30" i="71"/>
  <c r="D30" i="72"/>
  <c r="E30" i="72" s="1"/>
  <c r="D22" i="112" l="1"/>
  <c r="D22" i="111"/>
  <c r="D22" i="110"/>
  <c r="D22" i="109"/>
  <c r="D22" i="108"/>
  <c r="D22" i="107"/>
  <c r="D22" i="106"/>
  <c r="D22" i="105"/>
  <c r="D22" i="104"/>
  <c r="D22" i="103"/>
  <c r="D22" i="102"/>
  <c r="D22" i="100"/>
  <c r="D22" i="99"/>
  <c r="D22" i="98"/>
  <c r="D22" i="97"/>
  <c r="D22" i="96"/>
  <c r="D22" i="95"/>
  <c r="D22" i="94"/>
  <c r="D22" i="93"/>
  <c r="E22" i="93" s="1"/>
  <c r="F22" i="93" s="1"/>
  <c r="D27" i="92"/>
  <c r="E27" i="92" s="1"/>
  <c r="F27" i="92" s="1"/>
  <c r="D27" i="91"/>
  <c r="E27" i="91" s="1"/>
  <c r="F27" i="91" s="1"/>
  <c r="D27" i="90"/>
  <c r="E27" i="90" s="1"/>
  <c r="F27" i="90" s="1"/>
  <c r="D27" i="89"/>
  <c r="E27" i="89" s="1"/>
  <c r="F27" i="89" s="1"/>
  <c r="D27" i="88"/>
  <c r="E27" i="88" s="1"/>
  <c r="F27" i="88" s="1"/>
  <c r="D27" i="86"/>
  <c r="E27" i="86" s="1"/>
  <c r="F27" i="86" s="1"/>
  <c r="D23" i="112"/>
  <c r="E23" i="112" s="1"/>
  <c r="F23" i="112" s="1"/>
  <c r="D23" i="111"/>
  <c r="E23" i="111" s="1"/>
  <c r="F23" i="111" s="1"/>
  <c r="D23" i="110"/>
  <c r="E23" i="110" s="1"/>
  <c r="F23" i="110" s="1"/>
  <c r="D23" i="109"/>
  <c r="E23" i="109" s="1"/>
  <c r="F23" i="109" s="1"/>
  <c r="D23" i="108"/>
  <c r="E23" i="108" s="1"/>
  <c r="F23" i="108" s="1"/>
  <c r="D23" i="107"/>
  <c r="E23" i="107" s="1"/>
  <c r="F23" i="107" s="1"/>
  <c r="D23" i="106"/>
  <c r="E23" i="106" s="1"/>
  <c r="F23" i="106" s="1"/>
  <c r="D23" i="105"/>
  <c r="E23" i="105" s="1"/>
  <c r="F23" i="105" s="1"/>
  <c r="D23" i="104"/>
  <c r="E23" i="104" s="1"/>
  <c r="F23" i="104" s="1"/>
  <c r="D23" i="103"/>
  <c r="E23" i="103" s="1"/>
  <c r="F23" i="103" s="1"/>
  <c r="D23" i="102"/>
  <c r="E23" i="102" s="1"/>
  <c r="F23" i="102" s="1"/>
  <c r="D23" i="100"/>
  <c r="E23" i="100" s="1"/>
  <c r="F23" i="100" s="1"/>
  <c r="D23" i="99"/>
  <c r="E23" i="99" s="1"/>
  <c r="F23" i="99" s="1"/>
  <c r="D23" i="98"/>
  <c r="E23" i="98" s="1"/>
  <c r="F23" i="98" s="1"/>
  <c r="D23" i="97"/>
  <c r="E23" i="97" s="1"/>
  <c r="F23" i="97" s="1"/>
  <c r="D23" i="96"/>
  <c r="E23" i="96" s="1"/>
  <c r="F23" i="96" s="1"/>
  <c r="D23" i="95"/>
  <c r="E23" i="95" s="1"/>
  <c r="F23" i="95" s="1"/>
  <c r="D23" i="94"/>
  <c r="E23" i="94" s="1"/>
  <c r="F23" i="94" s="1"/>
  <c r="D23" i="93"/>
  <c r="E23" i="93" s="1"/>
  <c r="F23" i="93" s="1"/>
  <c r="D28" i="92"/>
  <c r="E28" i="92" s="1"/>
  <c r="F28" i="92" s="1"/>
  <c r="D28" i="91"/>
  <c r="E28" i="91" s="1"/>
  <c r="F28" i="91" s="1"/>
  <c r="D28" i="90"/>
  <c r="E28" i="90" s="1"/>
  <c r="F28" i="90" s="1"/>
  <c r="D28" i="89"/>
  <c r="E28" i="89" s="1"/>
  <c r="F28" i="89" s="1"/>
  <c r="D28" i="88"/>
  <c r="E28" i="88" s="1"/>
  <c r="F28" i="88" s="1"/>
  <c r="D28" i="86"/>
  <c r="E28" i="86" s="1"/>
  <c r="F28" i="86" s="1"/>
  <c r="F27" i="83"/>
  <c r="D27" i="84"/>
  <c r="E27" i="84" s="1"/>
  <c r="F27" i="84" s="1"/>
  <c r="F26" i="74"/>
  <c r="D26" i="75"/>
  <c r="E26" i="75" s="1"/>
  <c r="F29" i="73"/>
  <c r="D29" i="74"/>
  <c r="E29" i="74" s="1"/>
  <c r="F28" i="83"/>
  <c r="D28" i="84"/>
  <c r="E28" i="84" s="1"/>
  <c r="F28" i="84" s="1"/>
  <c r="F30" i="72"/>
  <c r="D30" i="73"/>
  <c r="E30" i="73" s="1"/>
  <c r="D25" i="32"/>
  <c r="F25" i="31"/>
  <c r="E32" i="31"/>
  <c r="F14" i="40"/>
  <c r="D14" i="42"/>
  <c r="E16" i="40"/>
  <c r="F16" i="40" s="1"/>
  <c r="D27" i="96" l="1"/>
  <c r="D29" i="96" s="1"/>
  <c r="E22" i="96"/>
  <c r="D27" i="105"/>
  <c r="D29" i="105" s="1"/>
  <c r="E22" i="105"/>
  <c r="D27" i="106"/>
  <c r="D29" i="106" s="1"/>
  <c r="E22" i="106"/>
  <c r="E22" i="107"/>
  <c r="D27" i="107"/>
  <c r="D29" i="107" s="1"/>
  <c r="D27" i="99"/>
  <c r="D29" i="99" s="1"/>
  <c r="E22" i="99"/>
  <c r="D27" i="108"/>
  <c r="D29" i="108" s="1"/>
  <c r="E22" i="108"/>
  <c r="D27" i="100"/>
  <c r="D29" i="100" s="1"/>
  <c r="E22" i="100"/>
  <c r="D27" i="109"/>
  <c r="E22" i="109"/>
  <c r="D27" i="97"/>
  <c r="D29" i="97" s="1"/>
  <c r="E22" i="97"/>
  <c r="D27" i="98"/>
  <c r="D29" i="98" s="1"/>
  <c r="E22" i="98"/>
  <c r="D27" i="102"/>
  <c r="D29" i="102" s="1"/>
  <c r="E22" i="102"/>
  <c r="D27" i="110"/>
  <c r="D29" i="110" s="1"/>
  <c r="E22" i="110"/>
  <c r="E22" i="94"/>
  <c r="D27" i="94"/>
  <c r="D29" i="94" s="1"/>
  <c r="D27" i="103"/>
  <c r="D29" i="103" s="1"/>
  <c r="E22" i="103"/>
  <c r="D27" i="111"/>
  <c r="D29" i="111" s="1"/>
  <c r="E22" i="111"/>
  <c r="D27" i="95"/>
  <c r="D29" i="95" s="1"/>
  <c r="E22" i="95"/>
  <c r="D27" i="104"/>
  <c r="D29" i="104" s="1"/>
  <c r="E22" i="104"/>
  <c r="D27" i="112"/>
  <c r="D29" i="112" s="1"/>
  <c r="E22" i="112"/>
  <c r="D32" i="32"/>
  <c r="D34" i="32" s="1"/>
  <c r="E25" i="32"/>
  <c r="F30" i="73"/>
  <c r="D30" i="74"/>
  <c r="E30" i="74" s="1"/>
  <c r="F29" i="74"/>
  <c r="D29" i="75"/>
  <c r="E29" i="75" s="1"/>
  <c r="F26" i="75"/>
  <c r="D26" i="76"/>
  <c r="E26" i="76" s="1"/>
  <c r="E14" i="42"/>
  <c r="D16" i="42"/>
  <c r="F32" i="31"/>
  <c r="E34" i="31"/>
  <c r="F34" i="31" s="1"/>
  <c r="F22" i="95" l="1"/>
  <c r="E27" i="95"/>
  <c r="F22" i="100"/>
  <c r="E27" i="100"/>
  <c r="F22" i="106"/>
  <c r="E27" i="106"/>
  <c r="F22" i="112"/>
  <c r="E27" i="112"/>
  <c r="F22" i="103"/>
  <c r="E27" i="103"/>
  <c r="F22" i="98"/>
  <c r="E27" i="98"/>
  <c r="F22" i="108"/>
  <c r="E27" i="108"/>
  <c r="F22" i="105"/>
  <c r="E27" i="105"/>
  <c r="F22" i="109"/>
  <c r="E27" i="109"/>
  <c r="F27" i="109" s="1"/>
  <c r="F22" i="111"/>
  <c r="E27" i="111"/>
  <c r="F22" i="104"/>
  <c r="E27" i="104"/>
  <c r="F22" i="97"/>
  <c r="E27" i="97"/>
  <c r="F22" i="99"/>
  <c r="E27" i="99"/>
  <c r="F22" i="96"/>
  <c r="E27" i="96"/>
  <c r="F22" i="110"/>
  <c r="E27" i="110"/>
  <c r="F22" i="107"/>
  <c r="E27" i="107"/>
  <c r="F22" i="102"/>
  <c r="E27" i="102"/>
  <c r="F22" i="94"/>
  <c r="E27" i="94"/>
  <c r="F29" i="75"/>
  <c r="D29" i="76"/>
  <c r="E29" i="76" s="1"/>
  <c r="F26" i="76"/>
  <c r="D26" i="77"/>
  <c r="E26" i="77" s="1"/>
  <c r="D25" i="33"/>
  <c r="E32" i="32"/>
  <c r="F25" i="32"/>
  <c r="F14" i="42"/>
  <c r="D14" i="43"/>
  <c r="E16" i="42"/>
  <c r="F16" i="42" s="1"/>
  <c r="F30" i="74"/>
  <c r="D30" i="75"/>
  <c r="E30" i="75" s="1"/>
  <c r="F27" i="108" l="1"/>
  <c r="E29" i="108"/>
  <c r="F29" i="108" s="1"/>
  <c r="F27" i="107"/>
  <c r="E29" i="107"/>
  <c r="F29" i="107" s="1"/>
  <c r="F27" i="111"/>
  <c r="E29" i="111"/>
  <c r="F29" i="111" s="1"/>
  <c r="E29" i="98"/>
  <c r="F29" i="98" s="1"/>
  <c r="F27" i="98"/>
  <c r="E29" i="100"/>
  <c r="F29" i="100" s="1"/>
  <c r="F27" i="100"/>
  <c r="F27" i="112"/>
  <c r="E29" i="112"/>
  <c r="F29" i="112" s="1"/>
  <c r="F27" i="106"/>
  <c r="E29" i="106"/>
  <c r="F29" i="106" s="1"/>
  <c r="F27" i="105"/>
  <c r="E29" i="105"/>
  <c r="F29" i="105" s="1"/>
  <c r="F27" i="110"/>
  <c r="E29" i="110"/>
  <c r="F29" i="110" s="1"/>
  <c r="F27" i="104"/>
  <c r="E29" i="104"/>
  <c r="F29" i="104" s="1"/>
  <c r="E29" i="96"/>
  <c r="F29" i="96" s="1"/>
  <c r="F27" i="96"/>
  <c r="F27" i="102"/>
  <c r="E29" i="102"/>
  <c r="F29" i="102" s="1"/>
  <c r="E29" i="99"/>
  <c r="F29" i="99" s="1"/>
  <c r="F27" i="99"/>
  <c r="F27" i="103"/>
  <c r="E29" i="103"/>
  <c r="F29" i="103" s="1"/>
  <c r="E29" i="95"/>
  <c r="F29" i="95" s="1"/>
  <c r="F27" i="95"/>
  <c r="E29" i="97"/>
  <c r="F29" i="97" s="1"/>
  <c r="F27" i="97"/>
  <c r="E29" i="94"/>
  <c r="F29" i="94" s="1"/>
  <c r="F27" i="94"/>
  <c r="E34" i="32"/>
  <c r="F34" i="32" s="1"/>
  <c r="F32" i="32"/>
  <c r="F30" i="75"/>
  <c r="D30" i="76"/>
  <c r="E30" i="76" s="1"/>
  <c r="E14" i="43"/>
  <c r="D16" i="43"/>
  <c r="E25" i="33"/>
  <c r="D32" i="33"/>
  <c r="D34" i="33" s="1"/>
  <c r="F26" i="77"/>
  <c r="D26" i="78"/>
  <c r="E26" i="78" s="1"/>
  <c r="F29" i="76"/>
  <c r="D29" i="77"/>
  <c r="E29" i="77" s="1"/>
  <c r="F14" i="43" l="1"/>
  <c r="D14" i="45"/>
  <c r="E16" i="43"/>
  <c r="F29" i="77"/>
  <c r="D29" i="78"/>
  <c r="E29" i="78" s="1"/>
  <c r="F26" i="78"/>
  <c r="D26" i="79"/>
  <c r="E26" i="79" s="1"/>
  <c r="D25" i="34"/>
  <c r="F25" i="33"/>
  <c r="E32" i="33"/>
  <c r="F30" i="76"/>
  <c r="D30" i="77"/>
  <c r="E30" i="77" s="1"/>
  <c r="F26" i="79" l="1"/>
  <c r="D26" i="80"/>
  <c r="E26" i="80" s="1"/>
  <c r="E34" i="33"/>
  <c r="F34" i="33" s="1"/>
  <c r="F32" i="33"/>
  <c r="E25" i="34"/>
  <c r="D32" i="34"/>
  <c r="D34" i="34" s="1"/>
  <c r="F29" i="78"/>
  <c r="D29" i="79"/>
  <c r="E29" i="79" s="1"/>
  <c r="F16" i="43"/>
  <c r="E14" i="45"/>
  <c r="D16" i="45"/>
  <c r="F30" i="77"/>
  <c r="D30" i="78"/>
  <c r="E30" i="78" s="1"/>
  <c r="F14" i="45" l="1"/>
  <c r="D14" i="47"/>
  <c r="E16" i="45"/>
  <c r="F16" i="45" s="1"/>
  <c r="F29" i="79"/>
  <c r="D29" i="80"/>
  <c r="E29" i="80" s="1"/>
  <c r="D25" i="35"/>
  <c r="F25" i="34"/>
  <c r="E32" i="34"/>
  <c r="F30" i="78"/>
  <c r="D30" i="79"/>
  <c r="E30" i="79" s="1"/>
  <c r="F26" i="80"/>
  <c r="D26" i="81"/>
  <c r="D32" i="35" l="1"/>
  <c r="D34" i="35" s="1"/>
  <c r="E25" i="35"/>
  <c r="E26" i="81"/>
  <c r="F30" i="79"/>
  <c r="D30" i="80"/>
  <c r="E30" i="80" s="1"/>
  <c r="E34" i="34"/>
  <c r="F34" i="34" s="1"/>
  <c r="F32" i="34"/>
  <c r="F29" i="80"/>
  <c r="D29" i="81"/>
  <c r="E29" i="81" s="1"/>
  <c r="E14" i="47"/>
  <c r="D16" i="47"/>
  <c r="F26" i="81" l="1"/>
  <c r="D26" i="82"/>
  <c r="E26" i="82" s="1"/>
  <c r="F14" i="47"/>
  <c r="D14" i="49"/>
  <c r="E16" i="47"/>
  <c r="F16" i="47" s="1"/>
  <c r="F30" i="80"/>
  <c r="D30" i="81"/>
  <c r="E30" i="81" s="1"/>
  <c r="D25" i="36"/>
  <c r="E32" i="35"/>
  <c r="F25" i="35"/>
  <c r="F29" i="81"/>
  <c r="D29" i="82"/>
  <c r="E29" i="82" s="1"/>
  <c r="F29" i="82" l="1"/>
  <c r="D29" i="83"/>
  <c r="E29" i="83" s="1"/>
  <c r="F32" i="35"/>
  <c r="E34" i="35"/>
  <c r="F34" i="35" s="1"/>
  <c r="E25" i="36"/>
  <c r="D32" i="36"/>
  <c r="D34" i="36" s="1"/>
  <c r="F30" i="81"/>
  <c r="D30" i="82"/>
  <c r="E30" i="82" s="1"/>
  <c r="E14" i="49"/>
  <c r="D16" i="49"/>
  <c r="D26" i="83"/>
  <c r="E26" i="83" s="1"/>
  <c r="F26" i="82"/>
  <c r="F30" i="82" l="1"/>
  <c r="D30" i="83"/>
  <c r="E30" i="83" s="1"/>
  <c r="F14" i="49"/>
  <c r="D14" i="51"/>
  <c r="E16" i="49"/>
  <c r="F16" i="49" s="1"/>
  <c r="F26" i="83"/>
  <c r="D26" i="84"/>
  <c r="E26" i="84" s="1"/>
  <c r="D25" i="37"/>
  <c r="F25" i="36"/>
  <c r="E32" i="36"/>
  <c r="F29" i="83"/>
  <c r="D29" i="84"/>
  <c r="E29" i="84" s="1"/>
  <c r="F26" i="84" l="1"/>
  <c r="D26" i="86"/>
  <c r="E26" i="86" s="1"/>
  <c r="F29" i="84"/>
  <c r="D29" i="86"/>
  <c r="E29" i="86" s="1"/>
  <c r="E25" i="37"/>
  <c r="D32" i="37"/>
  <c r="D34" i="37" s="1"/>
  <c r="F32" i="36"/>
  <c r="E34" i="36"/>
  <c r="F34" i="36" s="1"/>
  <c r="E14" i="51"/>
  <c r="D16" i="51"/>
  <c r="F30" i="83"/>
  <c r="D30" i="84"/>
  <c r="E30" i="84" s="1"/>
  <c r="F29" i="86" l="1"/>
  <c r="D29" i="88"/>
  <c r="E29" i="88" s="1"/>
  <c r="F30" i="84"/>
  <c r="D30" i="86"/>
  <c r="E30" i="86" s="1"/>
  <c r="F26" i="86"/>
  <c r="D26" i="88"/>
  <c r="E26" i="88" s="1"/>
  <c r="F14" i="51"/>
  <c r="D14" i="53"/>
  <c r="E16" i="51"/>
  <c r="F16" i="51" s="1"/>
  <c r="D25" i="38"/>
  <c r="F25" i="37"/>
  <c r="E32" i="37"/>
  <c r="F30" i="86" l="1"/>
  <c r="D30" i="88"/>
  <c r="E30" i="88" s="1"/>
  <c r="F26" i="88"/>
  <c r="D26" i="89"/>
  <c r="E26" i="89" s="1"/>
  <c r="F29" i="88"/>
  <c r="D29" i="89"/>
  <c r="E29" i="89" s="1"/>
  <c r="F32" i="37"/>
  <c r="E34" i="37"/>
  <c r="F34" i="37" s="1"/>
  <c r="E25" i="38"/>
  <c r="D32" i="38"/>
  <c r="D34" i="38" s="1"/>
  <c r="E14" i="53"/>
  <c r="D16" i="53"/>
  <c r="F26" i="89" l="1"/>
  <c r="D26" i="90"/>
  <c r="E26" i="90" s="1"/>
  <c r="F29" i="89"/>
  <c r="D29" i="90"/>
  <c r="E29" i="90" s="1"/>
  <c r="F30" i="88"/>
  <c r="D30" i="89"/>
  <c r="E30" i="89" s="1"/>
  <c r="D25" i="39"/>
  <c r="E32" i="38"/>
  <c r="F25" i="38"/>
  <c r="F14" i="53"/>
  <c r="D14" i="55"/>
  <c r="E16" i="53"/>
  <c r="F16" i="53" s="1"/>
  <c r="F30" i="89" l="1"/>
  <c r="D30" i="90"/>
  <c r="E30" i="90" s="1"/>
  <c r="F29" i="90"/>
  <c r="D29" i="91"/>
  <c r="E29" i="91" s="1"/>
  <c r="F26" i="90"/>
  <c r="D26" i="91"/>
  <c r="E26" i="91" s="1"/>
  <c r="D32" i="39"/>
  <c r="D34" i="39" s="1"/>
  <c r="E25" i="39"/>
  <c r="E14" i="55"/>
  <c r="D16" i="55"/>
  <c r="F32" i="38"/>
  <c r="E34" i="38"/>
  <c r="F34" i="38" s="1"/>
  <c r="F26" i="91" l="1"/>
  <c r="D26" i="92"/>
  <c r="E26" i="92" s="1"/>
  <c r="F29" i="91"/>
  <c r="D29" i="92"/>
  <c r="E29" i="92" s="1"/>
  <c r="F30" i="90"/>
  <c r="D30" i="91"/>
  <c r="E30" i="91" s="1"/>
  <c r="F14" i="55"/>
  <c r="D14" i="57"/>
  <c r="E16" i="55"/>
  <c r="F16" i="55" s="1"/>
  <c r="D25" i="40"/>
  <c r="F25" i="39"/>
  <c r="E32" i="39"/>
  <c r="F30" i="91" l="1"/>
  <c r="D30" i="92"/>
  <c r="E30" i="92" s="1"/>
  <c r="F26" i="92"/>
  <c r="D21" i="93"/>
  <c r="E21" i="93" s="1"/>
  <c r="F21" i="93" s="1"/>
  <c r="F29" i="92"/>
  <c r="D24" i="93"/>
  <c r="E24" i="93" s="1"/>
  <c r="F24" i="93" s="1"/>
  <c r="F32" i="39"/>
  <c r="E34" i="39"/>
  <c r="F34" i="39" s="1"/>
  <c r="D32" i="40"/>
  <c r="D34" i="40" s="1"/>
  <c r="E25" i="40"/>
  <c r="E14" i="57"/>
  <c r="D16" i="57"/>
  <c r="F30" i="92" l="1"/>
  <c r="D25" i="93"/>
  <c r="E25" i="93" s="1"/>
  <c r="F25" i="93" s="1"/>
  <c r="F14" i="57"/>
  <c r="D14" i="59"/>
  <c r="E16" i="57"/>
  <c r="F16" i="57" s="1"/>
  <c r="D25" i="42"/>
  <c r="E32" i="40"/>
  <c r="F25" i="40"/>
  <c r="E34" i="40" l="1"/>
  <c r="F34" i="40" s="1"/>
  <c r="F32" i="40"/>
  <c r="D32" i="42"/>
  <c r="D34" i="42" s="1"/>
  <c r="E25" i="42"/>
  <c r="E14" i="59"/>
  <c r="D16" i="59"/>
  <c r="D25" i="43" l="1"/>
  <c r="E32" i="42"/>
  <c r="F25" i="42"/>
  <c r="F14" i="59"/>
  <c r="D14" i="61"/>
  <c r="E16" i="59"/>
  <c r="F16" i="59" s="1"/>
  <c r="E34" i="42" l="1"/>
  <c r="F34" i="42" s="1"/>
  <c r="F32" i="42"/>
  <c r="E14" i="61"/>
  <c r="D16" i="61"/>
  <c r="E25" i="43"/>
  <c r="D32" i="43"/>
  <c r="D34" i="43" s="1"/>
  <c r="F25" i="43" l="1"/>
  <c r="D25" i="45"/>
  <c r="E32" i="43"/>
  <c r="F14" i="61"/>
  <c r="D14" i="62"/>
  <c r="E16" i="61"/>
  <c r="F16" i="61" s="1"/>
  <c r="E14" i="62" l="1"/>
  <c r="D16" i="62"/>
  <c r="F32" i="43"/>
  <c r="E34" i="43"/>
  <c r="F34" i="43" s="1"/>
  <c r="D32" i="45"/>
  <c r="D34" i="45" s="1"/>
  <c r="E25" i="45"/>
  <c r="D25" i="47" l="1"/>
  <c r="F25" i="45"/>
  <c r="E32" i="45"/>
  <c r="F14" i="62"/>
  <c r="D14" i="63"/>
  <c r="E16" i="62"/>
  <c r="F16" i="62" s="1"/>
  <c r="E34" i="45" l="1"/>
  <c r="F34" i="45" s="1"/>
  <c r="F32" i="45"/>
  <c r="E14" i="63"/>
  <c r="D16" i="63"/>
  <c r="E25" i="47"/>
  <c r="D32" i="47"/>
  <c r="D34" i="47" s="1"/>
  <c r="D25" i="49" l="1"/>
  <c r="F25" i="47"/>
  <c r="E32" i="47"/>
  <c r="F14" i="63"/>
  <c r="D14" i="65"/>
  <c r="E16" i="63"/>
  <c r="F16" i="63" s="1"/>
  <c r="E14" i="65" l="1"/>
  <c r="D16" i="65"/>
  <c r="F32" i="47"/>
  <c r="E34" i="47"/>
  <c r="F34" i="47" s="1"/>
  <c r="E25" i="49"/>
  <c r="D32" i="49"/>
  <c r="D34" i="49" s="1"/>
  <c r="D25" i="51" l="1"/>
  <c r="E32" i="49"/>
  <c r="F25" i="49"/>
  <c r="F14" i="65"/>
  <c r="D14" i="66"/>
  <c r="E16" i="65"/>
  <c r="F16" i="65" s="1"/>
  <c r="E14" i="66" l="1"/>
  <c r="D16" i="66"/>
  <c r="F32" i="49"/>
  <c r="E34" i="49"/>
  <c r="F34" i="49" s="1"/>
  <c r="E25" i="51"/>
  <c r="D32" i="51"/>
  <c r="D34" i="51" s="1"/>
  <c r="D25" i="53" l="1"/>
  <c r="F25" i="51"/>
  <c r="E32" i="51"/>
  <c r="F14" i="66"/>
  <c r="D14" i="68"/>
  <c r="E16" i="66"/>
  <c r="F16" i="66" s="1"/>
  <c r="E14" i="68" l="1"/>
  <c r="D16" i="68"/>
  <c r="F32" i="51"/>
  <c r="E34" i="51"/>
  <c r="F34" i="51" s="1"/>
  <c r="D32" i="53"/>
  <c r="D34" i="53" s="1"/>
  <c r="E25" i="53"/>
  <c r="D25" i="55" l="1"/>
  <c r="E32" i="53"/>
  <c r="F25" i="53"/>
  <c r="F14" i="68"/>
  <c r="D14" i="69"/>
  <c r="E16" i="68"/>
  <c r="F16" i="68" s="1"/>
  <c r="E14" i="69" l="1"/>
  <c r="D16" i="69"/>
  <c r="F32" i="53"/>
  <c r="E34" i="53"/>
  <c r="F34" i="53" s="1"/>
  <c r="E25" i="55"/>
  <c r="D32" i="55"/>
  <c r="D34" i="55" s="1"/>
  <c r="D25" i="57" l="1"/>
  <c r="E32" i="55"/>
  <c r="F25" i="55"/>
  <c r="F14" i="69"/>
  <c r="D14" i="71"/>
  <c r="E16" i="69"/>
  <c r="F16" i="69" s="1"/>
  <c r="E14" i="71" l="1"/>
  <c r="D16" i="71"/>
  <c r="E34" i="55"/>
  <c r="F34" i="55" s="1"/>
  <c r="F32" i="55"/>
  <c r="E25" i="57"/>
  <c r="D32" i="57"/>
  <c r="D34" i="57" s="1"/>
  <c r="D25" i="59" l="1"/>
  <c r="E32" i="57"/>
  <c r="F25" i="57"/>
  <c r="F14" i="71"/>
  <c r="D14" i="72"/>
  <c r="E16" i="71"/>
  <c r="F16" i="71" s="1"/>
  <c r="E14" i="72" l="1"/>
  <c r="D16" i="72"/>
  <c r="E34" i="57"/>
  <c r="F34" i="57" s="1"/>
  <c r="F32" i="57"/>
  <c r="D32" i="59"/>
  <c r="D34" i="59" s="1"/>
  <c r="E25" i="59"/>
  <c r="D25" i="61" l="1"/>
  <c r="E32" i="59"/>
  <c r="F25" i="59"/>
  <c r="F14" i="72"/>
  <c r="D14" i="73"/>
  <c r="E16" i="72"/>
  <c r="F16" i="72" s="1"/>
  <c r="E14" i="73" l="1"/>
  <c r="D16" i="73"/>
  <c r="E34" i="59"/>
  <c r="F34" i="59" s="1"/>
  <c r="F32" i="59"/>
  <c r="E25" i="61"/>
  <c r="D32" i="61"/>
  <c r="D34" i="61" s="1"/>
  <c r="D25" i="62" l="1"/>
  <c r="E32" i="61"/>
  <c r="F25" i="61"/>
  <c r="F14" i="73"/>
  <c r="D14" i="74"/>
  <c r="E16" i="73"/>
  <c r="F16" i="73" s="1"/>
  <c r="E14" i="74" l="1"/>
  <c r="D16" i="74"/>
  <c r="F32" i="61"/>
  <c r="E34" i="61"/>
  <c r="F34" i="61" s="1"/>
  <c r="E25" i="62"/>
  <c r="D32" i="62"/>
  <c r="D34" i="62" s="1"/>
  <c r="F25" i="62" l="1"/>
  <c r="D25" i="63"/>
  <c r="E32" i="62"/>
  <c r="F14" i="74"/>
  <c r="D14" i="75"/>
  <c r="E16" i="74"/>
  <c r="F16" i="74" s="1"/>
  <c r="E14" i="75" l="1"/>
  <c r="D16" i="75"/>
  <c r="F32" i="62"/>
  <c r="E34" i="62"/>
  <c r="F34" i="62" s="1"/>
  <c r="E25" i="63"/>
  <c r="D32" i="63"/>
  <c r="D34" i="63" s="1"/>
  <c r="D25" i="65" l="1"/>
  <c r="E32" i="63"/>
  <c r="F25" i="63"/>
  <c r="F14" i="75"/>
  <c r="D14" i="76"/>
  <c r="E16" i="75"/>
  <c r="F16" i="75" s="1"/>
  <c r="E34" i="63" l="1"/>
  <c r="F34" i="63" s="1"/>
  <c r="F32" i="63"/>
  <c r="E14" i="76"/>
  <c r="D16" i="76"/>
  <c r="D32" i="65"/>
  <c r="D34" i="65" s="1"/>
  <c r="E25" i="65"/>
  <c r="D25" i="66" l="1"/>
  <c r="E32" i="65"/>
  <c r="F25" i="65"/>
  <c r="F14" i="76"/>
  <c r="D14" i="77"/>
  <c r="E16" i="76"/>
  <c r="F16" i="76" s="1"/>
  <c r="E14" i="77" l="1"/>
  <c r="D16" i="77"/>
  <c r="E34" i="65"/>
  <c r="F34" i="65" s="1"/>
  <c r="F32" i="65"/>
  <c r="E25" i="66"/>
  <c r="D32" i="66"/>
  <c r="D34" i="66" s="1"/>
  <c r="D25" i="68" l="1"/>
  <c r="F25" i="66"/>
  <c r="E32" i="66"/>
  <c r="F14" i="77"/>
  <c r="D14" i="78"/>
  <c r="E16" i="77"/>
  <c r="F16" i="77" s="1"/>
  <c r="E14" i="78" l="1"/>
  <c r="D16" i="78"/>
  <c r="E34" i="66"/>
  <c r="F34" i="66" s="1"/>
  <c r="F32" i="66"/>
  <c r="E25" i="68"/>
  <c r="D32" i="68"/>
  <c r="D34" i="68" s="1"/>
  <c r="D25" i="69" l="1"/>
  <c r="F25" i="68"/>
  <c r="E32" i="68"/>
  <c r="F14" i="78"/>
  <c r="D14" i="79"/>
  <c r="E16" i="78"/>
  <c r="F16" i="78" s="1"/>
  <c r="E14" i="79" l="1"/>
  <c r="D16" i="79"/>
  <c r="F32" i="68"/>
  <c r="E34" i="68"/>
  <c r="F34" i="68" s="1"/>
  <c r="D32" i="69"/>
  <c r="D34" i="69" s="1"/>
  <c r="E25" i="69"/>
  <c r="D25" i="71" l="1"/>
  <c r="E32" i="69"/>
  <c r="F25" i="69"/>
  <c r="F14" i="79"/>
  <c r="D14" i="80"/>
  <c r="E16" i="79"/>
  <c r="F16" i="79" s="1"/>
  <c r="E14" i="80" l="1"/>
  <c r="D16" i="80"/>
  <c r="F32" i="69"/>
  <c r="E34" i="69"/>
  <c r="F34" i="69" s="1"/>
  <c r="E25" i="71"/>
  <c r="D32" i="71"/>
  <c r="D34" i="71" s="1"/>
  <c r="D25" i="72" l="1"/>
  <c r="F25" i="71"/>
  <c r="E32" i="71"/>
  <c r="F14" i="80"/>
  <c r="D14" i="81"/>
  <c r="E16" i="80"/>
  <c r="F16" i="80" s="1"/>
  <c r="E14" i="81" l="1"/>
  <c r="D16" i="81"/>
  <c r="E34" i="71"/>
  <c r="F34" i="71" s="1"/>
  <c r="F32" i="71"/>
  <c r="E25" i="72"/>
  <c r="D32" i="72"/>
  <c r="D34" i="72" s="1"/>
  <c r="D25" i="73" l="1"/>
  <c r="F25" i="72"/>
  <c r="E32" i="72"/>
  <c r="F14" i="81"/>
  <c r="D14" i="82"/>
  <c r="E16" i="81"/>
  <c r="F16" i="81" s="1"/>
  <c r="E14" i="82" l="1"/>
  <c r="D16" i="82"/>
  <c r="F32" i="72"/>
  <c r="E34" i="72"/>
  <c r="F34" i="72" s="1"/>
  <c r="D32" i="73"/>
  <c r="D34" i="73" s="1"/>
  <c r="E25" i="73"/>
  <c r="D25" i="74" l="1"/>
  <c r="F25" i="73"/>
  <c r="E32" i="73"/>
  <c r="F14" i="82"/>
  <c r="D14" i="83"/>
  <c r="E16" i="82"/>
  <c r="F16" i="82" s="1"/>
  <c r="E34" i="73" l="1"/>
  <c r="F34" i="73" s="1"/>
  <c r="F32" i="73"/>
  <c r="E14" i="83"/>
  <c r="D16" i="83"/>
  <c r="D32" i="74"/>
  <c r="D34" i="74" s="1"/>
  <c r="E25" i="74"/>
  <c r="D25" i="75" l="1"/>
  <c r="F25" i="74"/>
  <c r="E32" i="74"/>
  <c r="F14" i="83"/>
  <c r="D14" i="84"/>
  <c r="E16" i="83"/>
  <c r="F16" i="83" s="1"/>
  <c r="E14" i="84" l="1"/>
  <c r="D14" i="86" s="1"/>
  <c r="D16" i="84"/>
  <c r="F32" i="74"/>
  <c r="E34" i="74"/>
  <c r="F34" i="74" s="1"/>
  <c r="D32" i="75"/>
  <c r="D34" i="75" s="1"/>
  <c r="E25" i="75"/>
  <c r="E14" i="86" l="1"/>
  <c r="D16" i="86"/>
  <c r="D25" i="76"/>
  <c r="E32" i="75"/>
  <c r="F14" i="84"/>
  <c r="E16" i="84"/>
  <c r="F16" i="84" s="1"/>
  <c r="F14" i="86" l="1"/>
  <c r="D14" i="88"/>
  <c r="E16" i="86"/>
  <c r="F16" i="86" s="1"/>
  <c r="E34" i="75"/>
  <c r="F34" i="75" s="1"/>
  <c r="F32" i="75"/>
  <c r="D32" i="76"/>
  <c r="D34" i="76" s="1"/>
  <c r="E25" i="76"/>
  <c r="E14" i="88" l="1"/>
  <c r="D16" i="88"/>
  <c r="E32" i="76"/>
  <c r="D25" i="77"/>
  <c r="F14" i="88" l="1"/>
  <c r="D14" i="89"/>
  <c r="E16" i="88"/>
  <c r="F16" i="88" s="1"/>
  <c r="E25" i="77"/>
  <c r="D32" i="77"/>
  <c r="D34" i="77" s="1"/>
  <c r="F32" i="76"/>
  <c r="E34" i="76"/>
  <c r="F34" i="76" s="1"/>
  <c r="E14" i="89" l="1"/>
  <c r="D16" i="89"/>
  <c r="D25" i="78"/>
  <c r="F25" i="77"/>
  <c r="E32" i="77"/>
  <c r="F14" i="89" l="1"/>
  <c r="D14" i="90"/>
  <c r="E16" i="89"/>
  <c r="F16" i="89" s="1"/>
  <c r="F32" i="77"/>
  <c r="E34" i="77"/>
  <c r="F34" i="77" s="1"/>
  <c r="D32" i="78"/>
  <c r="D34" i="78" s="1"/>
  <c r="E25" i="78"/>
  <c r="E14" i="90" l="1"/>
  <c r="D16" i="90"/>
  <c r="D25" i="79"/>
  <c r="E32" i="78"/>
  <c r="F25" i="78"/>
  <c r="F14" i="90" l="1"/>
  <c r="D14" i="91"/>
  <c r="E16" i="90"/>
  <c r="F16" i="90" s="1"/>
  <c r="E34" i="78"/>
  <c r="F34" i="78" s="1"/>
  <c r="F32" i="78"/>
  <c r="E25" i="79"/>
  <c r="D32" i="79"/>
  <c r="D34" i="79" s="1"/>
  <c r="E14" i="91" l="1"/>
  <c r="D16" i="91"/>
  <c r="D25" i="80"/>
  <c r="E32" i="79"/>
  <c r="F25" i="79"/>
  <c r="F14" i="91" l="1"/>
  <c r="D14" i="92"/>
  <c r="E16" i="91"/>
  <c r="F16" i="91" s="1"/>
  <c r="E34" i="79"/>
  <c r="F34" i="79" s="1"/>
  <c r="F32" i="79"/>
  <c r="E25" i="80"/>
  <c r="D32" i="80"/>
  <c r="D34" i="80" s="1"/>
  <c r="E14" i="92" l="1"/>
  <c r="D16" i="92"/>
  <c r="D25" i="81"/>
  <c r="E32" i="80"/>
  <c r="F25" i="80"/>
  <c r="F14" i="92" l="1"/>
  <c r="D12" i="93"/>
  <c r="E16" i="92"/>
  <c r="F16" i="92" s="1"/>
  <c r="F32" i="80"/>
  <c r="E34" i="80"/>
  <c r="F34" i="80" s="1"/>
  <c r="E25" i="81"/>
  <c r="D32" i="81"/>
  <c r="D34" i="81" s="1"/>
  <c r="E12" i="93" l="1"/>
  <c r="D14" i="93"/>
  <c r="D25" i="82"/>
  <c r="E32" i="81"/>
  <c r="F25" i="81"/>
  <c r="F12" i="93" l="1"/>
  <c r="E14" i="93"/>
  <c r="F14" i="93" s="1"/>
  <c r="F32" i="81"/>
  <c r="E34" i="81"/>
  <c r="F34" i="81" s="1"/>
  <c r="E25" i="82"/>
  <c r="D32" i="82"/>
  <c r="D34" i="82" s="1"/>
  <c r="D25" i="83" l="1"/>
  <c r="F25" i="82"/>
  <c r="E32" i="82"/>
  <c r="E34" i="82" l="1"/>
  <c r="F34" i="82" s="1"/>
  <c r="F32" i="82"/>
  <c r="E25" i="83"/>
  <c r="D32" i="83"/>
  <c r="D34" i="83" s="1"/>
  <c r="D25" i="84" l="1"/>
  <c r="E32" i="83"/>
  <c r="F25" i="83"/>
  <c r="F32" i="83" l="1"/>
  <c r="E34" i="83"/>
  <c r="F34" i="83" s="1"/>
  <c r="D32" i="84"/>
  <c r="D34" i="84" s="1"/>
  <c r="E25" i="84"/>
  <c r="D25" i="86" s="1"/>
  <c r="E25" i="86" l="1"/>
  <c r="D32" i="86"/>
  <c r="D34" i="86" s="1"/>
  <c r="F25" i="84"/>
  <c r="E32" i="84"/>
  <c r="D25" i="88" l="1"/>
  <c r="F25" i="86"/>
  <c r="E32" i="86"/>
  <c r="F32" i="84"/>
  <c r="E34" i="84"/>
  <c r="F34" i="84" s="1"/>
  <c r="E12" i="109"/>
  <c r="F12" i="109" s="1"/>
  <c r="D14" i="109"/>
  <c r="D29" i="109" s="1"/>
  <c r="E34" i="86" l="1"/>
  <c r="F34" i="86" s="1"/>
  <c r="F32" i="86"/>
  <c r="D32" i="88"/>
  <c r="D34" i="88" s="1"/>
  <c r="E25" i="88"/>
  <c r="E14" i="109"/>
  <c r="D25" i="89" l="1"/>
  <c r="E32" i="88"/>
  <c r="F25" i="88"/>
  <c r="F14" i="109"/>
  <c r="E29" i="109"/>
  <c r="F29" i="109" s="1"/>
  <c r="E34" i="88" l="1"/>
  <c r="F34" i="88" s="1"/>
  <c r="F32" i="88"/>
  <c r="E25" i="89"/>
  <c r="D32" i="89"/>
  <c r="D34" i="89" s="1"/>
  <c r="D25" i="90" l="1"/>
  <c r="E32" i="89"/>
  <c r="F25" i="89"/>
  <c r="F32" i="89" l="1"/>
  <c r="E34" i="89"/>
  <c r="F34" i="89" s="1"/>
  <c r="E25" i="90"/>
  <c r="D32" i="90"/>
  <c r="D34" i="90" s="1"/>
  <c r="D25" i="91" l="1"/>
  <c r="E32" i="90"/>
  <c r="F25" i="90"/>
  <c r="F32" i="90" l="1"/>
  <c r="E34" i="90"/>
  <c r="F34" i="90" s="1"/>
  <c r="E25" i="91"/>
  <c r="D32" i="91"/>
  <c r="D34" i="91" s="1"/>
  <c r="F25" i="91" l="1"/>
  <c r="D25" i="92"/>
  <c r="E32" i="91"/>
  <c r="F32" i="91" l="1"/>
  <c r="E34" i="91"/>
  <c r="F34" i="91" s="1"/>
  <c r="E25" i="92"/>
  <c r="D32" i="92"/>
  <c r="D34" i="92" s="1"/>
  <c r="D20" i="93" l="1"/>
  <c r="F25" i="92"/>
  <c r="E32" i="92"/>
  <c r="E34" i="92" l="1"/>
  <c r="F34" i="92" s="1"/>
  <c r="F32" i="92"/>
  <c r="D27" i="93"/>
  <c r="D29" i="93" s="1"/>
  <c r="E20" i="93"/>
  <c r="F20" i="93" l="1"/>
  <c r="E27" i="93"/>
  <c r="F27" i="93" l="1"/>
  <c r="E29" i="93"/>
  <c r="F29" i="93" s="1"/>
</calcChain>
</file>

<file path=xl/sharedStrings.xml><?xml version="1.0" encoding="utf-8"?>
<sst xmlns="http://schemas.openxmlformats.org/spreadsheetml/2006/main" count="3768" uniqueCount="135">
  <si>
    <t>BROWN ADVISORY - Monthly Investment Report</t>
  </si>
  <si>
    <t>General Fund Investments</t>
  </si>
  <si>
    <t>7/1 - 7/31/15 Current Period</t>
  </si>
  <si>
    <t>Account#</t>
  </si>
  <si>
    <t>Description</t>
  </si>
  <si>
    <t>Beginning Current Month Market Value</t>
  </si>
  <si>
    <t>Ending Current Month Market Value</t>
  </si>
  <si>
    <t>$$CHG</t>
  </si>
  <si>
    <t>Monthly Fees/Taxes Paid</t>
  </si>
  <si>
    <t>Monthly Interest</t>
  </si>
  <si>
    <t>Monthly Dividends</t>
  </si>
  <si>
    <t>Monthly Change in Investment Value</t>
  </si>
  <si>
    <t>General Fund Replenishment (Long)(FE)</t>
  </si>
  <si>
    <t>General Fund Replenishment (Long)(FI)</t>
  </si>
  <si>
    <t>General Fund Replenishment (Short)(FE)</t>
  </si>
  <si>
    <t>General Fund Replenishment (Short)(FI)</t>
  </si>
  <si>
    <t>General Fund (Long)</t>
  </si>
  <si>
    <t>General Fund (Short)</t>
  </si>
  <si>
    <t>TOTAL GENERAL FUND</t>
  </si>
  <si>
    <t>Beach Replenishment Investments</t>
  </si>
  <si>
    <t>Beach Replenishment (Long)(FE)</t>
  </si>
  <si>
    <t>Beach Replenishment (Long)(FI)</t>
  </si>
  <si>
    <t>Beach Replenishment (Short)(FE)</t>
  </si>
  <si>
    <t>Beach Replenishment (Short)(FI)</t>
  </si>
  <si>
    <t>Beach Replenishment (Long)</t>
  </si>
  <si>
    <t>Beach Replenishment (Short)</t>
  </si>
  <si>
    <t>TOTAL BEACH REPLENISHMENT FUND</t>
  </si>
  <si>
    <t>TOTAL Town of Dewey Beach Investments</t>
  </si>
  <si>
    <t>8/1 - 8/31/15 Current Period</t>
  </si>
  <si>
    <t>Includes Realized Gains &amp; Losses</t>
  </si>
  <si>
    <t>Includes Cash Flow</t>
  </si>
  <si>
    <t>*</t>
  </si>
  <si>
    <t>9/1 - 9/30/15 Current Period</t>
  </si>
  <si>
    <t>Includes Cash Flow and Realized Gains &amp; Losses</t>
  </si>
  <si>
    <t>10/1 - 10/31/15 Current Period</t>
  </si>
  <si>
    <t>11/1 - 11/30/15 Current Period</t>
  </si>
  <si>
    <t>*Includes Cash Flow and Realized Gains &amp; Losses</t>
  </si>
  <si>
    <t>12/1 - 12/31/15 Current Period</t>
  </si>
  <si>
    <t>Monthly Change in Investment Value*</t>
  </si>
  <si>
    <t>1/1 - 1/31/16 Current Period</t>
  </si>
  <si>
    <t>*Accrued Int on Purchase</t>
  </si>
  <si>
    <t>2/1 - 2/29/16 Current Period</t>
  </si>
  <si>
    <r>
      <t>General Fund (Long)(FE)</t>
    </r>
    <r>
      <rPr>
        <sz val="11"/>
        <color rgb="FFFF0000"/>
        <rFont val="Calibri"/>
        <family val="2"/>
        <scheme val="minor"/>
      </rPr>
      <t xml:space="preserve"> </t>
    </r>
  </si>
  <si>
    <t xml:space="preserve">General Fund (Long)(FI)  </t>
  </si>
  <si>
    <t xml:space="preserve">General Fund (Short)(FE)  </t>
  </si>
  <si>
    <t xml:space="preserve">General Fund (Short)(FI)  </t>
  </si>
  <si>
    <t>3/1 - 3/31/16 Current Period</t>
  </si>
  <si>
    <t>4/1 - 4/30/16 Current Period</t>
  </si>
  <si>
    <t>5/1 - 5/31/16 Current Period</t>
  </si>
  <si>
    <t>6/1 - 6/30/16 Current Period</t>
  </si>
  <si>
    <t>7/1 - 7/31/16 Current Period</t>
  </si>
  <si>
    <t>8/1 - 8/31/16 Current Period</t>
  </si>
  <si>
    <t>9/1 - 8/31/16 Current Period</t>
  </si>
  <si>
    <t>10/1 - 10/31/16 Current Period</t>
  </si>
  <si>
    <t>11/1 - 11/30/16 Current Period</t>
  </si>
  <si>
    <t>12/1 - 12/31/16 Current Period</t>
  </si>
  <si>
    <t>1/1 - 1/31/17 Current Period</t>
  </si>
  <si>
    <t>2/1 - 2/28/17 Current Period</t>
  </si>
  <si>
    <t>3/1 - 3/31/17 Current Period</t>
  </si>
  <si>
    <t>4/1 - 4/30/17 Current Period</t>
  </si>
  <si>
    <t>5/1 - 5/31/17 Current Period</t>
  </si>
  <si>
    <t>6/1 - 6/30/17 Current Period</t>
  </si>
  <si>
    <t>8/1 - 8/31/17 Current Period</t>
  </si>
  <si>
    <t>7/1 - 7/30/17 Current Period</t>
  </si>
  <si>
    <t>9/1 - 9/30/17 Current Period</t>
  </si>
  <si>
    <t>10/1 - 10/31/17 Current Period</t>
  </si>
  <si>
    <t>11/1 - 11/30/17 Current Period</t>
  </si>
  <si>
    <t>12/1 - 12/31/17 Current Period</t>
  </si>
  <si>
    <t>1/1 - 1/31/18 Current Period</t>
  </si>
  <si>
    <t>2/1 - 2/28/18 Current Period</t>
  </si>
  <si>
    <t>3/1 - 3/31/18 Current Period</t>
  </si>
  <si>
    <t>4/1 - 4/30/18 Current Period</t>
  </si>
  <si>
    <t>5/1 - 5/31/18 Current Period</t>
  </si>
  <si>
    <t>6/1 - 6/30/18 Current Period</t>
  </si>
  <si>
    <t>7/1 - 7/31/18 Current Period</t>
  </si>
  <si>
    <t>8/1 - 8/31/18 Current Period</t>
  </si>
  <si>
    <t>9/1 - 9/30/18 Current Period</t>
  </si>
  <si>
    <t>10/1 - 10/31/18 Current Period</t>
  </si>
  <si>
    <t>11/1 - 11/30/18 Current Period</t>
  </si>
  <si>
    <t>12/1 - 12/31/18 Current Period</t>
  </si>
  <si>
    <t>1/1 - 1/31/19 Current Period</t>
  </si>
  <si>
    <t>2/1 - 2/28/19 Current Period</t>
  </si>
  <si>
    <t>3/1 - 3/31/19 Current Period</t>
  </si>
  <si>
    <t>4/1 - 4/30/19 Current Period</t>
  </si>
  <si>
    <t>5/1 - 5/31/19 Current Period</t>
  </si>
  <si>
    <t>6/1 - 6/30/19 Current Period</t>
  </si>
  <si>
    <t>7/1 - 7/31/19 Current Period</t>
  </si>
  <si>
    <t>8/1 - 8/31/19 Current Period</t>
  </si>
  <si>
    <t>9/1 - 9/30/19 Current Period</t>
  </si>
  <si>
    <t>10/1 - 10/31/19 Current Period</t>
  </si>
  <si>
    <t>11/1 - 11/30/19 Current Period</t>
  </si>
  <si>
    <t>12/1 - 12/31/19 Current Period</t>
  </si>
  <si>
    <t>1/1 - 1/31/20 Current Period</t>
  </si>
  <si>
    <t>2/1 - 2/29/20 Current Period</t>
  </si>
  <si>
    <t>3/1 - 3/31/20 Current Period</t>
  </si>
  <si>
    <t>4/1 - 4/30/20 Current Period</t>
  </si>
  <si>
    <t>5/1 - 5/31/20 Current Period</t>
  </si>
  <si>
    <t>6/1 - 6/30/20 Current Period</t>
  </si>
  <si>
    <t>7/1 - 7/31/20 Current Period</t>
  </si>
  <si>
    <t>8/1 - 8/30/20 Current Period</t>
  </si>
  <si>
    <t>9/1 - 9/30/20 Current Period</t>
  </si>
  <si>
    <t>10/1 - 10/31/20 Current Period</t>
  </si>
  <si>
    <t>11/1 - 11/30/20 Current Period</t>
  </si>
  <si>
    <t>12/1 - 12/31/20 Current Period</t>
  </si>
  <si>
    <t>1/1 - 1/30/21 Current Period</t>
  </si>
  <si>
    <t>2/1 - 2/28/21 Current Period</t>
  </si>
  <si>
    <t>3/1 - 3/31/21 Current Period</t>
  </si>
  <si>
    <t>4/1 - 4/30/21 Current Period</t>
  </si>
  <si>
    <t>5/1 - 5/31/21 Current Period</t>
  </si>
  <si>
    <t>6/1 - 6/30/21 Current Period</t>
  </si>
  <si>
    <t>7/1 - 7/31/21 Current Period</t>
  </si>
  <si>
    <t>8/1 - 8/31/21 Current Period</t>
  </si>
  <si>
    <t>9/1 - 9/30/21 Current Period</t>
  </si>
  <si>
    <t>10/1 - 10/31/21 Current Period</t>
  </si>
  <si>
    <t>11/1 - 11/30/21 Current Period</t>
  </si>
  <si>
    <t>12/1 - 12/31/21 Current Period</t>
  </si>
  <si>
    <t>1/1 - 1/31/22 Current Period</t>
  </si>
  <si>
    <t>2/1 - 2/28/22 Current Period</t>
  </si>
  <si>
    <t>3/1 - 3/31/22 Current Period</t>
  </si>
  <si>
    <t>4/1 - 4/30/22 Current Period</t>
  </si>
  <si>
    <t>5/1 - 5/31/22 Current Period</t>
  </si>
  <si>
    <t>6/1 - 6/30/22 Current Period</t>
  </si>
  <si>
    <t>8/1 - 8/31/22 Current Period</t>
  </si>
  <si>
    <t>7/1 - 7/31/22 Current Period</t>
  </si>
  <si>
    <t>9/1 - 9/30/22 Current Period</t>
  </si>
  <si>
    <t>10/1 - 10/31/22 Current Period</t>
  </si>
  <si>
    <t>11/1 - 11/30/22 Current Period</t>
  </si>
  <si>
    <t>12/1 - 12/31/22 Current Period</t>
  </si>
  <si>
    <t>1/1 - 1/31/23 Current Period</t>
  </si>
  <si>
    <t>2/1 - 2/28/23 Current Period</t>
  </si>
  <si>
    <t>3/1 - 3/31/23 Current Period</t>
  </si>
  <si>
    <t>4/1 - 4/30/23 Current Period</t>
  </si>
  <si>
    <t>5/1 - 5/31/23 Current Period</t>
  </si>
  <si>
    <t>6/1 - 6/30/23 Current Period</t>
  </si>
  <si>
    <t>7/1 - 7/31/23 Current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</si>
</sst>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/>
    <xf numFmtId="164" fontId="0" fillId="0" borderId="3" xfId="0" applyNumberFormat="1" applyBorder="1"/>
    <xf numFmtId="0" fontId="0" fillId="2" borderId="0" xfId="0" applyFill="1"/>
    <xf numFmtId="164" fontId="0" fillId="2" borderId="0" xfId="0" applyNumberFormat="1" applyFill="1"/>
    <xf numFmtId="0" fontId="0" fillId="0" borderId="6" xfId="0" applyBorder="1"/>
    <xf numFmtId="0" fontId="0" fillId="3" borderId="3" xfId="0" applyFill="1" applyBorder="1"/>
    <xf numFmtId="164" fontId="0" fillId="3" borderId="3" xfId="0" applyNumberFormat="1" applyFill="1" applyBorder="1"/>
    <xf numFmtId="164" fontId="0" fillId="4" borderId="3" xfId="0" applyNumberFormat="1" applyFill="1" applyBorder="1"/>
    <xf numFmtId="0" fontId="0" fillId="4" borderId="0" xfId="0" applyFill="1"/>
    <xf numFmtId="164" fontId="0" fillId="0" borderId="7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eblanc/AppData/Local/Microsoft/Windows/INetCache/Content.Outlook/Y07Y8F3P/Brown%20Advisory%20July%202022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2015"/>
      <sheetName val="Aug 2015"/>
      <sheetName val="Sept 2015"/>
      <sheetName val="Oct 2015"/>
      <sheetName val="Nov 2015"/>
      <sheetName val="Dec 2015"/>
      <sheetName val="Jan 2016"/>
      <sheetName val="Feb 2016"/>
      <sheetName val="Mar 2016"/>
      <sheetName val="Apr 2016"/>
      <sheetName val="May 2016"/>
      <sheetName val="June 2016"/>
      <sheetName val="July 2016"/>
      <sheetName val="August 2016"/>
      <sheetName val="September 2016"/>
      <sheetName val="October 2016"/>
      <sheetName val="November 2016"/>
      <sheetName val="December 2016"/>
      <sheetName val="January 2017"/>
      <sheetName val="February 2017"/>
      <sheetName val="March 2017"/>
      <sheetName val="April 2017"/>
      <sheetName val="May 2017"/>
      <sheetName val="June 2017"/>
      <sheetName val="July 2017"/>
      <sheetName val="August 2017"/>
      <sheetName val="September 2017"/>
      <sheetName val="October 2017"/>
      <sheetName val="November 2017"/>
      <sheetName val="December 2017"/>
      <sheetName val="January 2018"/>
      <sheetName val="February 2018"/>
      <sheetName val="March 2018"/>
      <sheetName val="April 2018"/>
      <sheetName val="May 2018"/>
      <sheetName val="June 2018"/>
      <sheetName val="July 2018"/>
      <sheetName val="August 2018"/>
      <sheetName val="September 2018"/>
      <sheetName val="October 2018"/>
      <sheetName val="November 2018"/>
      <sheetName val="December 2018"/>
      <sheetName val="January 2019"/>
      <sheetName val="February 2019"/>
      <sheetName val="March 2019"/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 "/>
      <sheetName val="February 2020"/>
      <sheetName val="March 2020"/>
      <sheetName val="April 2020"/>
      <sheetName val="May 2020"/>
      <sheetName val="June 2020"/>
      <sheetName val="July 2020"/>
      <sheetName val="August 2020"/>
      <sheetName val="September 2020"/>
      <sheetName val="October 2020"/>
      <sheetName val="November 2020"/>
      <sheetName val="December 2020"/>
      <sheetName val="January 2021"/>
      <sheetName val="February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  <sheetName val="January 2022"/>
      <sheetName val="February 2022"/>
      <sheetName val="March 2022"/>
      <sheetName val="April 2022"/>
      <sheetName val="May 2022"/>
      <sheetName val="June 2022"/>
      <sheetName val="July 2022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E1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27">
          <cell r="E27">
            <v>0</v>
          </cell>
        </row>
        <row r="28">
          <cell r="E28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4"/>
  <sheetViews>
    <sheetView topLeftCell="A7" workbookViewId="0">
      <selection activeCell="I36" sqref="I3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9.7109375" customWidth="1"/>
    <col min="10" max="10" width="11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2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11</v>
      </c>
      <c r="L8" t="s">
        <v>36</v>
      </c>
    </row>
    <row r="9" spans="2:12" x14ac:dyDescent="0.25">
      <c r="B9" s="4">
        <v>8998123</v>
      </c>
      <c r="C9" s="4" t="s">
        <v>12</v>
      </c>
      <c r="D9" s="8"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v>70001.05</v>
      </c>
      <c r="E11" s="8">
        <f t="shared" si="0"/>
        <v>69951.75</v>
      </c>
      <c r="F11" s="8">
        <f t="shared" si="1"/>
        <v>-49.30000000000291</v>
      </c>
      <c r="G11" s="8">
        <v>-49.88</v>
      </c>
      <c r="H11" s="8">
        <v>0.57999999999999996</v>
      </c>
      <c r="I11" s="8">
        <v>0</v>
      </c>
      <c r="J11" s="8">
        <v>0</v>
      </c>
    </row>
    <row r="12" spans="2:12" x14ac:dyDescent="0.25">
      <c r="B12" s="4">
        <v>8998099</v>
      </c>
      <c r="C12" s="4" t="s">
        <v>15</v>
      </c>
      <c r="D12" s="8"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v>292386.25</v>
      </c>
      <c r="E14" s="8">
        <f>D14+SUM(G14:J14)</f>
        <v>293212.34000000003</v>
      </c>
      <c r="F14" s="8">
        <f t="shared" si="1"/>
        <v>826.09000000002561</v>
      </c>
      <c r="G14" s="8">
        <v>-162.01</v>
      </c>
      <c r="H14" s="8">
        <v>0.53</v>
      </c>
      <c r="I14" s="8">
        <f>360.69+24.07</f>
        <v>384.76</v>
      </c>
      <c r="J14" s="8">
        <v>602.80999999999995</v>
      </c>
    </row>
    <row r="16" spans="2:12" x14ac:dyDescent="0.25">
      <c r="B16" s="9"/>
      <c r="C16" s="9" t="s">
        <v>18</v>
      </c>
      <c r="D16" s="10">
        <f>SUM(D9:D14)</f>
        <v>362387.3</v>
      </c>
      <c r="E16" s="10">
        <f>SUM(E9:E14)</f>
        <v>363164.09</v>
      </c>
      <c r="F16" s="10">
        <f>E16-D16</f>
        <v>776.79000000003725</v>
      </c>
      <c r="G16" s="10">
        <f t="shared" ref="G16:J16" si="2">SUM(G9:G14)</f>
        <v>-211.89</v>
      </c>
      <c r="H16" s="10">
        <f t="shared" si="2"/>
        <v>1.1099999999999999</v>
      </c>
      <c r="I16" s="10">
        <f t="shared" si="2"/>
        <v>384.76</v>
      </c>
      <c r="J16" s="10">
        <f t="shared" si="2"/>
        <v>602.80999999999995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7/1 - 7/31/15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11</v>
      </c>
      <c r="L24" t="s">
        <v>36</v>
      </c>
    </row>
    <row r="25" spans="2:12" x14ac:dyDescent="0.25">
      <c r="B25" s="4">
        <v>8998083</v>
      </c>
      <c r="C25" s="4" t="s">
        <v>20</v>
      </c>
      <c r="D25" s="8">
        <v>804521.17</v>
      </c>
      <c r="E25" s="8">
        <f t="shared" ref="E25:E29" si="3">D25+SUM(G25:J25)</f>
        <v>823329.56</v>
      </c>
      <c r="F25" s="8">
        <f t="shared" ref="F25:F30" si="4">E25-D25</f>
        <v>18808.390000000014</v>
      </c>
      <c r="G25" s="8">
        <v>-1579.2</v>
      </c>
      <c r="H25" s="8">
        <v>0.38</v>
      </c>
      <c r="I25" s="8">
        <v>879.45</v>
      </c>
      <c r="J25" s="8">
        <f>242.17+19265.59</f>
        <v>19507.759999999998</v>
      </c>
    </row>
    <row r="26" spans="2:12" x14ac:dyDescent="0.25">
      <c r="B26" s="4">
        <v>8998074</v>
      </c>
      <c r="C26" s="4" t="s">
        <v>21</v>
      </c>
      <c r="D26" s="8">
        <v>1616986.75</v>
      </c>
      <c r="E26" s="8">
        <f t="shared" si="3"/>
        <v>1622307.8</v>
      </c>
      <c r="F26" s="8">
        <f t="shared" si="4"/>
        <v>5321.0500000000466</v>
      </c>
      <c r="G26" s="8">
        <v>-1868.08</v>
      </c>
      <c r="H26" s="8">
        <v>0.68</v>
      </c>
      <c r="I26" s="8">
        <v>2690.98</v>
      </c>
      <c r="J26" s="8">
        <v>4497.47</v>
      </c>
    </row>
    <row r="27" spans="2:12" x14ac:dyDescent="0.25">
      <c r="B27" s="4">
        <v>8998067</v>
      </c>
      <c r="C27" s="4" t="s">
        <v>22</v>
      </c>
      <c r="D27" s="8"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v>967288.22</v>
      </c>
      <c r="E29" s="8">
        <f t="shared" si="3"/>
        <v>957298.85</v>
      </c>
      <c r="F29" s="8">
        <f t="shared" si="4"/>
        <v>-9989.3699999999953</v>
      </c>
      <c r="G29" s="8">
        <v>-886.38</v>
      </c>
      <c r="H29" s="8">
        <v>0.14000000000000001</v>
      </c>
      <c r="I29" s="8">
        <v>1293.79</v>
      </c>
      <c r="J29" s="8">
        <v>-10396.92</v>
      </c>
    </row>
    <row r="30" spans="2:12" s="15" customFormat="1" x14ac:dyDescent="0.25">
      <c r="B30" s="12">
        <v>8998016</v>
      </c>
      <c r="C30" s="12" t="s">
        <v>25</v>
      </c>
      <c r="D30" s="13">
        <v>225038.87</v>
      </c>
      <c r="E30" s="13">
        <f>D30+SUM(G30:J30)</f>
        <v>226111.47999999998</v>
      </c>
      <c r="F30" s="13">
        <f t="shared" si="4"/>
        <v>1072.609999999986</v>
      </c>
      <c r="G30" s="13">
        <v>-99.27</v>
      </c>
      <c r="H30" s="13">
        <v>0.05</v>
      </c>
      <c r="I30" s="13">
        <v>283.99</v>
      </c>
      <c r="J30" s="13">
        <v>887.84</v>
      </c>
    </row>
    <row r="32" spans="2:12" x14ac:dyDescent="0.25">
      <c r="B32" s="9"/>
      <c r="C32" s="9" t="s">
        <v>26</v>
      </c>
      <c r="D32" s="10">
        <f>SUM(D25:D30)</f>
        <v>3613835.01</v>
      </c>
      <c r="E32" s="10">
        <f>SUM(E25:E30)</f>
        <v>3629047.6900000004</v>
      </c>
      <c r="F32" s="10">
        <f>E32-D32</f>
        <v>15212.680000000633</v>
      </c>
      <c r="G32" s="10">
        <f t="shared" ref="G32:J32" si="5">SUM(G25:G30)</f>
        <v>-4432.93</v>
      </c>
      <c r="H32" s="10">
        <f t="shared" si="5"/>
        <v>1.2500000000000002</v>
      </c>
      <c r="I32" s="10">
        <f t="shared" si="5"/>
        <v>5148.21</v>
      </c>
      <c r="J32" s="10">
        <f t="shared" si="5"/>
        <v>14496.15</v>
      </c>
    </row>
    <row r="34" spans="2:10" x14ac:dyDescent="0.25">
      <c r="B34" s="9"/>
      <c r="C34" s="9" t="s">
        <v>27</v>
      </c>
      <c r="D34" s="10">
        <f>D32+D16</f>
        <v>3976222.3099999996</v>
      </c>
      <c r="E34" s="10">
        <f>E32+E16</f>
        <v>3992211.7800000003</v>
      </c>
      <c r="F34" s="10">
        <f>E34-D34</f>
        <v>15989.470000000671</v>
      </c>
      <c r="G34" s="10">
        <f t="shared" ref="G34:J34" si="6">G32+G16</f>
        <v>-4644.8200000000006</v>
      </c>
      <c r="H34" s="10">
        <f t="shared" si="6"/>
        <v>2.3600000000000003</v>
      </c>
      <c r="I34" s="10">
        <f t="shared" si="6"/>
        <v>5532.97</v>
      </c>
      <c r="J34" s="10">
        <f t="shared" si="6"/>
        <v>15098.96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L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47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'Mar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'Mar 2016'!E14</f>
        <v>364590.21</v>
      </c>
      <c r="E14" s="8">
        <f>D14+SUM(G14:J14)</f>
        <v>364711.41000000003</v>
      </c>
      <c r="F14" s="8">
        <f t="shared" si="1"/>
        <v>121.20000000001164</v>
      </c>
      <c r="G14" s="8">
        <v>-247.64</v>
      </c>
      <c r="H14" s="8">
        <v>380.36</v>
      </c>
      <c r="I14" s="8">
        <v>0</v>
      </c>
      <c r="J14" s="8">
        <v>-11.52</v>
      </c>
    </row>
    <row r="16" spans="2:12" x14ac:dyDescent="0.25">
      <c r="B16" s="9"/>
      <c r="C16" s="9" t="s">
        <v>18</v>
      </c>
      <c r="D16" s="10">
        <f>SUM(D9:D14)</f>
        <v>364590.21</v>
      </c>
      <c r="E16" s="10">
        <f>SUM(E9:E14)</f>
        <v>364711.41000000003</v>
      </c>
      <c r="F16" s="10">
        <f>E16-D16</f>
        <v>121.20000000001164</v>
      </c>
      <c r="G16" s="10">
        <f t="shared" ref="G16:J16" si="2">SUM(G9:G14)</f>
        <v>-247.64</v>
      </c>
      <c r="H16" s="10">
        <f t="shared" si="2"/>
        <v>380.36</v>
      </c>
      <c r="I16" s="10">
        <f t="shared" si="2"/>
        <v>0</v>
      </c>
      <c r="J16" s="10">
        <f t="shared" si="2"/>
        <v>-11.52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4/1 - 4/30/16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 2016'!E25</f>
        <v>530636.64000000013</v>
      </c>
      <c r="E25" s="14">
        <f t="shared" ref="E25:E29" si="3">D25+SUM(G25:J25)</f>
        <v>538083.24000000011</v>
      </c>
      <c r="F25" s="8">
        <f t="shared" ref="F25:F30" si="4">E25-D25</f>
        <v>7446.5999999999767</v>
      </c>
      <c r="G25" s="8">
        <v>-935.99</v>
      </c>
      <c r="H25" s="8">
        <v>3.92</v>
      </c>
      <c r="I25" s="8">
        <v>446.97</v>
      </c>
      <c r="J25" s="8">
        <v>7931.7</v>
      </c>
    </row>
    <row r="26" spans="2:12" x14ac:dyDescent="0.25">
      <c r="B26" s="4">
        <v>8998074</v>
      </c>
      <c r="C26" s="4" t="s">
        <v>21</v>
      </c>
      <c r="D26" s="8">
        <f>'Mar 2016'!E26</f>
        <v>2411555.96</v>
      </c>
      <c r="E26" s="8">
        <f t="shared" si="3"/>
        <v>2418012.1</v>
      </c>
      <c r="F26" s="8">
        <f t="shared" si="4"/>
        <v>6456.1400000001304</v>
      </c>
      <c r="G26" s="8">
        <v>-2332.27</v>
      </c>
      <c r="H26" s="8">
        <v>11.42</v>
      </c>
      <c r="I26" s="8">
        <v>4369.76</v>
      </c>
      <c r="J26" s="8">
        <v>4407.2299999999996</v>
      </c>
    </row>
    <row r="27" spans="2:12" hidden="1" x14ac:dyDescent="0.25">
      <c r="B27" s="4">
        <v>8998067</v>
      </c>
      <c r="C27" s="4" t="s">
        <v>22</v>
      </c>
      <c r="D27" s="8">
        <f>'Mar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 2016'!E29</f>
        <v>369693.52</v>
      </c>
      <c r="E29" s="8">
        <f t="shared" si="3"/>
        <v>374720.97000000003</v>
      </c>
      <c r="F29" s="8">
        <f t="shared" si="4"/>
        <v>5027.4500000000116</v>
      </c>
      <c r="G29" s="8">
        <v>-370.29</v>
      </c>
      <c r="H29" s="8">
        <v>1.27</v>
      </c>
      <c r="I29" s="8">
        <v>0</v>
      </c>
      <c r="J29" s="8">
        <v>5396.47</v>
      </c>
    </row>
    <row r="30" spans="2:12" x14ac:dyDescent="0.25">
      <c r="B30" s="4">
        <v>8998016</v>
      </c>
      <c r="C30" s="4" t="s">
        <v>25</v>
      </c>
      <c r="D30" s="8">
        <f>'Mar 2016'!E30</f>
        <v>223904.11000000004</v>
      </c>
      <c r="E30" s="8">
        <f>D30+SUM(G30:J30)</f>
        <v>313979.33000000007</v>
      </c>
      <c r="F30" s="8">
        <f t="shared" si="4"/>
        <v>90075.22000000003</v>
      </c>
      <c r="G30" s="8">
        <v>-145.81</v>
      </c>
      <c r="H30" s="8">
        <v>220.61</v>
      </c>
      <c r="I30" s="8">
        <v>0</v>
      </c>
      <c r="J30" s="8">
        <v>90000.42</v>
      </c>
    </row>
    <row r="32" spans="2:12" x14ac:dyDescent="0.25">
      <c r="B32" s="9"/>
      <c r="C32" s="9" t="s">
        <v>26</v>
      </c>
      <c r="D32" s="10">
        <f>SUM(D25:D30)</f>
        <v>3535790.23</v>
      </c>
      <c r="E32" s="10">
        <f>SUM(E25:E30)</f>
        <v>3644795.6400000006</v>
      </c>
      <c r="F32" s="10">
        <f>E32-D32</f>
        <v>109005.41000000061</v>
      </c>
      <c r="G32" s="10">
        <f t="shared" ref="G32:J32" si="5">SUM(G25:G30)</f>
        <v>-3784.36</v>
      </c>
      <c r="H32" s="10">
        <f t="shared" si="5"/>
        <v>237.22000000000003</v>
      </c>
      <c r="I32" s="10">
        <f t="shared" si="5"/>
        <v>4816.7300000000005</v>
      </c>
      <c r="J32" s="10">
        <f t="shared" si="5"/>
        <v>107735.82</v>
      </c>
    </row>
    <row r="34" spans="2:10" x14ac:dyDescent="0.25">
      <c r="B34" s="9"/>
      <c r="C34" s="9" t="s">
        <v>27</v>
      </c>
      <c r="D34" s="10">
        <f>D32+D16</f>
        <v>3900380.44</v>
      </c>
      <c r="E34" s="10">
        <f>E32+E16</f>
        <v>4009507.0500000007</v>
      </c>
      <c r="F34" s="10">
        <f>E34-D34</f>
        <v>109126.6100000008</v>
      </c>
      <c r="G34" s="10">
        <f t="shared" ref="G34:J34" si="6">G32+G16</f>
        <v>-4032</v>
      </c>
      <c r="H34" s="10">
        <f t="shared" si="6"/>
        <v>617.58000000000004</v>
      </c>
      <c r="I34" s="10">
        <f t="shared" si="6"/>
        <v>4816.7300000000005</v>
      </c>
      <c r="J34" s="10">
        <f t="shared" si="6"/>
        <v>107724.3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L34"/>
  <sheetViews>
    <sheetView topLeftCell="A4"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48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'Apr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'Apr 2016'!E14</f>
        <v>364711.41000000003</v>
      </c>
      <c r="E14" s="8">
        <f>D14+SUM(G14:J14)</f>
        <v>364572.83</v>
      </c>
      <c r="F14" s="8">
        <f t="shared" si="1"/>
        <v>-138.5800000000163</v>
      </c>
      <c r="G14" s="8">
        <v>0</v>
      </c>
      <c r="H14" s="8">
        <v>4.0199999999999996</v>
      </c>
      <c r="I14" s="8">
        <v>0</v>
      </c>
      <c r="J14" s="8">
        <v>-142.6</v>
      </c>
    </row>
    <row r="16" spans="2:12" x14ac:dyDescent="0.25">
      <c r="B16" s="9"/>
      <c r="C16" s="9" t="s">
        <v>18</v>
      </c>
      <c r="D16" s="10">
        <f>SUM(D9:D14)</f>
        <v>364711.41000000003</v>
      </c>
      <c r="E16" s="10">
        <f>SUM(E9:E14)</f>
        <v>364572.83</v>
      </c>
      <c r="F16" s="10">
        <f>E16-D16</f>
        <v>-138.5800000000163</v>
      </c>
      <c r="G16" s="10">
        <f t="shared" ref="G16:J16" si="2">SUM(G9:G14)</f>
        <v>0</v>
      </c>
      <c r="H16" s="10">
        <f t="shared" si="2"/>
        <v>4.0199999999999996</v>
      </c>
      <c r="I16" s="10">
        <f t="shared" si="2"/>
        <v>0</v>
      </c>
      <c r="J16" s="10">
        <f t="shared" si="2"/>
        <v>-142.6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5/1 - 5/31/16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 2016'!E25</f>
        <v>538083.24000000011</v>
      </c>
      <c r="E25" s="14">
        <f t="shared" ref="E25:E29" si="3">D25+SUM(G25:J25)</f>
        <v>543493.3600000001</v>
      </c>
      <c r="F25" s="8">
        <f t="shared" ref="F25:F30" si="4">E25-D25</f>
        <v>5410.1199999999953</v>
      </c>
      <c r="G25" s="8">
        <v>0</v>
      </c>
      <c r="H25" s="8">
        <v>3.69</v>
      </c>
      <c r="I25" s="8">
        <v>619.36</v>
      </c>
      <c r="J25" s="8">
        <v>4787.07</v>
      </c>
    </row>
    <row r="26" spans="2:12" x14ac:dyDescent="0.25">
      <c r="B26" s="4">
        <v>8998074</v>
      </c>
      <c r="C26" s="4" t="s">
        <v>21</v>
      </c>
      <c r="D26" s="8">
        <f>'Apr 2016'!E26</f>
        <v>2418012.1</v>
      </c>
      <c r="E26" s="8">
        <f t="shared" si="3"/>
        <v>2449077.27</v>
      </c>
      <c r="F26" s="8">
        <f t="shared" si="4"/>
        <v>31065.169999999925</v>
      </c>
      <c r="G26" s="8">
        <v>0</v>
      </c>
      <c r="H26" s="8">
        <v>10.54</v>
      </c>
      <c r="I26" s="8">
        <v>3510.35</v>
      </c>
      <c r="J26" s="8">
        <v>27544.28</v>
      </c>
    </row>
    <row r="27" spans="2:12" hidden="1" x14ac:dyDescent="0.25">
      <c r="B27" s="4">
        <v>8998067</v>
      </c>
      <c r="C27" s="4" t="s">
        <v>22</v>
      </c>
      <c r="D27" s="8">
        <f>'Apr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 2016'!E29</f>
        <v>374720.97000000003</v>
      </c>
      <c r="E29" s="8">
        <f t="shared" si="3"/>
        <v>437862.30000000005</v>
      </c>
      <c r="F29" s="8">
        <f t="shared" si="4"/>
        <v>63141.330000000016</v>
      </c>
      <c r="G29" s="8">
        <v>0</v>
      </c>
      <c r="H29" s="8">
        <v>1.1000000000000001</v>
      </c>
      <c r="I29" s="8">
        <v>0</v>
      </c>
      <c r="J29" s="8">
        <v>63140.23</v>
      </c>
    </row>
    <row r="30" spans="2:12" x14ac:dyDescent="0.25">
      <c r="B30" s="4">
        <v>8998016</v>
      </c>
      <c r="C30" s="4" t="s">
        <v>25</v>
      </c>
      <c r="D30" s="8">
        <f>'Apr 2016'!E30</f>
        <v>313979.33000000007</v>
      </c>
      <c r="E30" s="8">
        <f>D30+SUM(G30:J30)</f>
        <v>223891.97000000009</v>
      </c>
      <c r="F30" s="8">
        <f t="shared" si="4"/>
        <v>-90087.359999999986</v>
      </c>
      <c r="G30" s="8">
        <v>0</v>
      </c>
      <c r="H30" s="8">
        <v>8.34</v>
      </c>
      <c r="I30" s="8">
        <v>0</v>
      </c>
      <c r="J30" s="8">
        <v>-90095.7</v>
      </c>
    </row>
    <row r="32" spans="2:12" x14ac:dyDescent="0.25">
      <c r="B32" s="9"/>
      <c r="C32" s="9" t="s">
        <v>26</v>
      </c>
      <c r="D32" s="10">
        <f>SUM(D25:D30)</f>
        <v>3644795.6400000006</v>
      </c>
      <c r="E32" s="10">
        <f>SUM(E25:E30)</f>
        <v>3654324.9</v>
      </c>
      <c r="F32" s="10">
        <f>E32-D32</f>
        <v>9529.2599999993108</v>
      </c>
      <c r="G32" s="10">
        <f t="shared" ref="G32:J32" si="5">SUM(G25:G30)</f>
        <v>0</v>
      </c>
      <c r="H32" s="10">
        <f t="shared" si="5"/>
        <v>23.669999999999998</v>
      </c>
      <c r="I32" s="10">
        <f t="shared" si="5"/>
        <v>4129.71</v>
      </c>
      <c r="J32" s="10">
        <f t="shared" si="5"/>
        <v>5375.8800000000047</v>
      </c>
    </row>
    <row r="34" spans="2:10" x14ac:dyDescent="0.25">
      <c r="B34" s="9"/>
      <c r="C34" s="9" t="s">
        <v>27</v>
      </c>
      <c r="D34" s="10">
        <f>D32+D16</f>
        <v>4009507.0500000007</v>
      </c>
      <c r="E34" s="10">
        <f>E32+E16</f>
        <v>4018897.73</v>
      </c>
      <c r="F34" s="10">
        <f>E34-D34</f>
        <v>9390.6799999992363</v>
      </c>
      <c r="G34" s="10">
        <f t="shared" ref="G34:J34" si="6">G32+G16</f>
        <v>0</v>
      </c>
      <c r="H34" s="10">
        <f t="shared" si="6"/>
        <v>27.689999999999998</v>
      </c>
      <c r="I34" s="10">
        <f t="shared" si="6"/>
        <v>4129.71</v>
      </c>
      <c r="J34" s="10">
        <f t="shared" si="6"/>
        <v>5233.2800000000043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L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49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'May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'May 2016'!E14</f>
        <v>364572.83</v>
      </c>
      <c r="E14" s="8">
        <f>D14+SUM(G14:J14)</f>
        <v>364748.89</v>
      </c>
      <c r="F14" s="8">
        <f t="shared" si="1"/>
        <v>176.05999999999767</v>
      </c>
      <c r="G14" s="8">
        <v>0</v>
      </c>
      <c r="H14" s="8">
        <v>0.76</v>
      </c>
      <c r="I14" s="8">
        <v>0</v>
      </c>
      <c r="J14" s="8">
        <v>175.3</v>
      </c>
    </row>
    <row r="16" spans="2:12" x14ac:dyDescent="0.25">
      <c r="B16" s="9"/>
      <c r="C16" s="9" t="s">
        <v>18</v>
      </c>
      <c r="D16" s="10">
        <f>SUM(D9:D14)</f>
        <v>364572.83</v>
      </c>
      <c r="E16" s="10">
        <f>SUM(E9:E14)</f>
        <v>364748.89</v>
      </c>
      <c r="F16" s="10">
        <f>E16-D16</f>
        <v>176.05999999999767</v>
      </c>
      <c r="G16" s="10">
        <f t="shared" ref="G16:J16" si="2">SUM(G9:G14)</f>
        <v>0</v>
      </c>
      <c r="H16" s="10">
        <f t="shared" si="2"/>
        <v>0.76</v>
      </c>
      <c r="I16" s="10">
        <f t="shared" si="2"/>
        <v>0</v>
      </c>
      <c r="J16" s="10">
        <f t="shared" si="2"/>
        <v>175.3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6/1 - 6/30/16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2016'!E25</f>
        <v>543493.3600000001</v>
      </c>
      <c r="E25" s="14">
        <f t="shared" ref="E25:E29" si="3">D25+SUM(G25:J25)</f>
        <v>528222.04000000015</v>
      </c>
      <c r="F25" s="8">
        <f t="shared" ref="F25:F30" si="4">E25-D25</f>
        <v>-15271.319999999949</v>
      </c>
      <c r="G25" s="8">
        <v>-39.840000000000003</v>
      </c>
      <c r="H25" s="8">
        <v>3.73</v>
      </c>
      <c r="I25" s="8">
        <v>1008.64</v>
      </c>
      <c r="J25" s="8">
        <v>-16243.85</v>
      </c>
    </row>
    <row r="26" spans="2:12" x14ac:dyDescent="0.25">
      <c r="B26" s="4">
        <v>8998074</v>
      </c>
      <c r="C26" s="4" t="s">
        <v>21</v>
      </c>
      <c r="D26" s="8">
        <f>'May 2016'!E26</f>
        <v>2449077.27</v>
      </c>
      <c r="E26" s="8">
        <f t="shared" si="3"/>
        <v>2475762.34</v>
      </c>
      <c r="F26" s="8">
        <f t="shared" si="4"/>
        <v>26685.069999999832</v>
      </c>
      <c r="G26" s="8">
        <v>0</v>
      </c>
      <c r="H26" s="8">
        <v>1.98</v>
      </c>
      <c r="I26" s="8">
        <v>3806.64</v>
      </c>
      <c r="J26" s="8">
        <v>22876.45</v>
      </c>
    </row>
    <row r="27" spans="2:12" hidden="1" x14ac:dyDescent="0.25">
      <c r="B27" s="4">
        <v>8998067</v>
      </c>
      <c r="C27" s="4" t="s">
        <v>22</v>
      </c>
      <c r="D27" s="8">
        <f>'May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2016'!E29</f>
        <v>437862.30000000005</v>
      </c>
      <c r="E29" s="8">
        <f t="shared" si="3"/>
        <v>435748.99000000005</v>
      </c>
      <c r="F29" s="8">
        <f t="shared" si="4"/>
        <v>-2113.3099999999977</v>
      </c>
      <c r="G29" s="8">
        <v>0</v>
      </c>
      <c r="H29" s="8">
        <v>11.9</v>
      </c>
      <c r="I29" s="8">
        <v>1327.55</v>
      </c>
      <c r="J29" s="8">
        <v>-3452.76</v>
      </c>
    </row>
    <row r="30" spans="2:12" x14ac:dyDescent="0.25">
      <c r="B30" s="4">
        <v>8998016</v>
      </c>
      <c r="C30" s="4" t="s">
        <v>25</v>
      </c>
      <c r="D30" s="8">
        <f>'May 2016'!E30</f>
        <v>223891.97000000009</v>
      </c>
      <c r="E30" s="8">
        <f>D30+SUM(G30:J30)</f>
        <v>224004.68000000008</v>
      </c>
      <c r="F30" s="8">
        <f t="shared" si="4"/>
        <v>112.70999999999185</v>
      </c>
      <c r="G30" s="8">
        <v>0</v>
      </c>
      <c r="H30" s="8">
        <v>5.76</v>
      </c>
      <c r="I30" s="8">
        <v>0</v>
      </c>
      <c r="J30" s="8">
        <v>106.95</v>
      </c>
    </row>
    <row r="32" spans="2:12" x14ac:dyDescent="0.25">
      <c r="B32" s="9"/>
      <c r="C32" s="9" t="s">
        <v>26</v>
      </c>
      <c r="D32" s="10">
        <f>SUM(D25:D30)</f>
        <v>3654324.9</v>
      </c>
      <c r="E32" s="10">
        <f>SUM(E25:E30)</f>
        <v>3663738.0500000003</v>
      </c>
      <c r="F32" s="10">
        <f>E32-D32</f>
        <v>9413.1500000003725</v>
      </c>
      <c r="G32" s="10">
        <f t="shared" ref="G32:J32" si="5">SUM(G25:G30)</f>
        <v>-39.840000000000003</v>
      </c>
      <c r="H32" s="10">
        <f t="shared" si="5"/>
        <v>23.369999999999997</v>
      </c>
      <c r="I32" s="10">
        <f t="shared" si="5"/>
        <v>6142.83</v>
      </c>
      <c r="J32" s="10">
        <f t="shared" si="5"/>
        <v>3286.79</v>
      </c>
    </row>
    <row r="34" spans="2:10" x14ac:dyDescent="0.25">
      <c r="B34" s="9"/>
      <c r="C34" s="9" t="s">
        <v>27</v>
      </c>
      <c r="D34" s="10">
        <f>D32+D16</f>
        <v>4018897.73</v>
      </c>
      <c r="E34" s="10">
        <f>E32+E16</f>
        <v>4028486.9400000004</v>
      </c>
      <c r="F34" s="10">
        <f>E34-D34</f>
        <v>9589.2100000004284</v>
      </c>
      <c r="G34" s="10">
        <f t="shared" ref="G34:J34" si="6">G32+G16</f>
        <v>-39.840000000000003</v>
      </c>
      <c r="H34" s="10">
        <f t="shared" si="6"/>
        <v>24.13</v>
      </c>
      <c r="I34" s="10">
        <f t="shared" si="6"/>
        <v>6142.83</v>
      </c>
      <c r="J34" s="10">
        <f t="shared" si="6"/>
        <v>3462.09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L34"/>
  <sheetViews>
    <sheetView topLeftCell="A13" workbookViewId="0">
      <selection activeCell="E30" sqref="E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50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'June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'June 2016'!E14</f>
        <v>364748.89</v>
      </c>
      <c r="E14" s="8">
        <f>D14+SUM(G14:J14)</f>
        <v>364507.2</v>
      </c>
      <c r="F14" s="8">
        <f t="shared" si="1"/>
        <v>-241.69000000000233</v>
      </c>
      <c r="G14" s="8">
        <v>-260.08999999999997</v>
      </c>
      <c r="H14" s="8">
        <v>83.42</v>
      </c>
      <c r="I14" s="8">
        <v>0</v>
      </c>
      <c r="J14" s="8">
        <v>-65.02</v>
      </c>
    </row>
    <row r="16" spans="2:12" x14ac:dyDescent="0.25">
      <c r="B16" s="9"/>
      <c r="C16" s="9" t="s">
        <v>18</v>
      </c>
      <c r="D16" s="10">
        <f>SUM(D9:D14)</f>
        <v>364748.89</v>
      </c>
      <c r="E16" s="10">
        <f>SUM(E9:E14)</f>
        <v>364507.2</v>
      </c>
      <c r="F16" s="10">
        <f>E16-D16</f>
        <v>-241.69000000000233</v>
      </c>
      <c r="G16" s="10">
        <f t="shared" ref="G16:J16" si="2">SUM(G9:G14)</f>
        <v>-260.08999999999997</v>
      </c>
      <c r="H16" s="10">
        <f t="shared" si="2"/>
        <v>83.42</v>
      </c>
      <c r="I16" s="10">
        <f t="shared" si="2"/>
        <v>0</v>
      </c>
      <c r="J16" s="10">
        <f t="shared" si="2"/>
        <v>-65.02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7/1 - 7/31/16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2016'!E25</f>
        <v>528222.04000000015</v>
      </c>
      <c r="E25" s="14">
        <f t="shared" ref="E25:E29" si="3">D25+SUM(G25:J25)</f>
        <v>559272.30000000016</v>
      </c>
      <c r="F25" s="8">
        <f t="shared" ref="F25:F30" si="4">E25-D25</f>
        <v>31050.260000000009</v>
      </c>
      <c r="G25" s="8">
        <v>-988.06</v>
      </c>
      <c r="H25" s="8">
        <v>3.98</v>
      </c>
      <c r="I25" s="8">
        <v>410.47</v>
      </c>
      <c r="J25" s="8">
        <v>31623.87</v>
      </c>
    </row>
    <row r="26" spans="2:12" x14ac:dyDescent="0.25">
      <c r="B26" s="4">
        <v>8998074</v>
      </c>
      <c r="C26" s="4" t="s">
        <v>21</v>
      </c>
      <c r="D26" s="8">
        <f>'June 2016'!E26</f>
        <v>2475762.34</v>
      </c>
      <c r="E26" s="8">
        <f t="shared" si="3"/>
        <v>2486527.8499999996</v>
      </c>
      <c r="F26" s="8">
        <f t="shared" si="4"/>
        <v>10765.509999999776</v>
      </c>
      <c r="G26" s="8">
        <v>-2385.6</v>
      </c>
      <c r="H26" s="8">
        <v>1.73</v>
      </c>
      <c r="I26" s="8">
        <v>3998.8</v>
      </c>
      <c r="J26" s="8">
        <v>9150.58</v>
      </c>
    </row>
    <row r="27" spans="2:12" hidden="1" x14ac:dyDescent="0.25">
      <c r="B27" s="4">
        <v>8998067</v>
      </c>
      <c r="C27" s="4" t="s">
        <v>22</v>
      </c>
      <c r="D27" s="8">
        <f>'June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'June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2016'!E29</f>
        <v>435748.99000000005</v>
      </c>
      <c r="E29" s="8">
        <f t="shared" si="3"/>
        <v>449023.41000000003</v>
      </c>
      <c r="F29" s="8">
        <f t="shared" si="4"/>
        <v>13274.419999999984</v>
      </c>
      <c r="G29" s="8">
        <v>-262.55</v>
      </c>
      <c r="H29" s="8">
        <v>11.83</v>
      </c>
      <c r="I29" s="8">
        <v>0</v>
      </c>
      <c r="J29" s="8">
        <v>13525.14</v>
      </c>
    </row>
    <row r="30" spans="2:12" x14ac:dyDescent="0.25">
      <c r="B30" s="4">
        <v>8998016</v>
      </c>
      <c r="C30" s="4" t="s">
        <v>25</v>
      </c>
      <c r="D30" s="8">
        <f>'June 2016'!E30</f>
        <v>224004.68000000008</v>
      </c>
      <c r="E30" s="8">
        <f>D30+SUM(G30:J30)</f>
        <v>513838.30000000005</v>
      </c>
      <c r="F30" s="8">
        <f t="shared" si="4"/>
        <v>289833.62</v>
      </c>
      <c r="G30" s="8">
        <v>-178.49</v>
      </c>
      <c r="H30" s="8">
        <v>38.14</v>
      </c>
      <c r="I30" s="8">
        <v>0</v>
      </c>
      <c r="J30" s="8">
        <v>289973.96999999997</v>
      </c>
    </row>
    <row r="32" spans="2:12" x14ac:dyDescent="0.25">
      <c r="B32" s="9"/>
      <c r="C32" s="9" t="s">
        <v>26</v>
      </c>
      <c r="D32" s="10">
        <f>SUM(D25:D30)</f>
        <v>3663738.0500000003</v>
      </c>
      <c r="E32" s="10">
        <f>SUM(E25:E30)</f>
        <v>4008661.8600000003</v>
      </c>
      <c r="F32" s="10">
        <f>E32-D32</f>
        <v>344923.81000000006</v>
      </c>
      <c r="G32" s="10">
        <f t="shared" ref="G32:J32" si="5">SUM(G25:G30)</f>
        <v>-3814.7</v>
      </c>
      <c r="H32" s="10">
        <f t="shared" si="5"/>
        <v>55.68</v>
      </c>
      <c r="I32" s="10">
        <f t="shared" si="5"/>
        <v>4409.2700000000004</v>
      </c>
      <c r="J32" s="10">
        <f t="shared" si="5"/>
        <v>344273.55999999994</v>
      </c>
    </row>
    <row r="34" spans="2:10" x14ac:dyDescent="0.25">
      <c r="B34" s="9"/>
      <c r="C34" s="9" t="s">
        <v>27</v>
      </c>
      <c r="D34" s="10">
        <f>D32+D16</f>
        <v>4028486.9400000004</v>
      </c>
      <c r="E34" s="10">
        <f>E32+E16</f>
        <v>4373169.0600000005</v>
      </c>
      <c r="F34" s="10">
        <f>E34-D34</f>
        <v>344682.12000000011</v>
      </c>
      <c r="G34" s="10">
        <f t="shared" ref="G34:J34" si="6">G32+G16</f>
        <v>-4074.79</v>
      </c>
      <c r="H34" s="10">
        <f t="shared" si="6"/>
        <v>139.1</v>
      </c>
      <c r="I34" s="10">
        <f t="shared" si="6"/>
        <v>4409.2700000000004</v>
      </c>
      <c r="J34" s="10">
        <f t="shared" si="6"/>
        <v>344208.53999999992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L34"/>
  <sheetViews>
    <sheetView workbookViewId="0">
      <selection activeCell="H45" sqref="H4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51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'July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'July 2016'!E14</f>
        <v>364507.2</v>
      </c>
      <c r="E14" s="8">
        <f>D14+SUM(G14:J14)</f>
        <v>564577.18999999994</v>
      </c>
      <c r="F14" s="8">
        <f t="shared" si="1"/>
        <v>200069.98999999993</v>
      </c>
      <c r="G14" s="8">
        <v>0</v>
      </c>
      <c r="H14" s="8">
        <v>175.71</v>
      </c>
      <c r="I14" s="8">
        <v>0</v>
      </c>
      <c r="J14" s="8">
        <v>199894.28</v>
      </c>
    </row>
    <row r="16" spans="2:12" x14ac:dyDescent="0.25">
      <c r="B16" s="9"/>
      <c r="C16" s="9" t="s">
        <v>18</v>
      </c>
      <c r="D16" s="10">
        <f>SUM(D9:D14)</f>
        <v>364507.2</v>
      </c>
      <c r="E16" s="10">
        <f>SUM(E9:E14)</f>
        <v>564577.18999999994</v>
      </c>
      <c r="F16" s="10">
        <f>E16-D16</f>
        <v>200069.98999999993</v>
      </c>
      <c r="G16" s="10">
        <f t="shared" ref="G16:J16" si="2">SUM(G9:G14)</f>
        <v>0</v>
      </c>
      <c r="H16" s="10">
        <f t="shared" si="2"/>
        <v>175.71</v>
      </c>
      <c r="I16" s="10">
        <f t="shared" si="2"/>
        <v>0</v>
      </c>
      <c r="J16" s="10">
        <f t="shared" si="2"/>
        <v>199894.28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8/1 - 8/31/16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2016'!E25</f>
        <v>559272.30000000016</v>
      </c>
      <c r="E25" s="14">
        <f t="shared" ref="E25:E29" si="3">D25+SUM(G25:J25)</f>
        <v>570457.63000000012</v>
      </c>
      <c r="F25" s="8">
        <f t="shared" ref="F25:F30" si="4">E25-D25</f>
        <v>11185.329999999958</v>
      </c>
      <c r="G25" s="8">
        <v>0</v>
      </c>
      <c r="H25" s="8">
        <v>4.51</v>
      </c>
      <c r="I25" s="8">
        <v>575.05999999999995</v>
      </c>
      <c r="J25" s="8">
        <v>10605.76</v>
      </c>
    </row>
    <row r="26" spans="2:12" x14ac:dyDescent="0.25">
      <c r="B26" s="4">
        <v>8998074</v>
      </c>
      <c r="C26" s="4" t="s">
        <v>21</v>
      </c>
      <c r="D26" s="8">
        <f>'July 2016'!E26</f>
        <v>2486527.8499999996</v>
      </c>
      <c r="E26" s="8">
        <f t="shared" si="3"/>
        <v>2575566.3499999996</v>
      </c>
      <c r="F26" s="8">
        <f t="shared" si="4"/>
        <v>89038.5</v>
      </c>
      <c r="G26" s="8">
        <v>0</v>
      </c>
      <c r="H26" s="8">
        <v>2.5</v>
      </c>
      <c r="I26" s="8">
        <v>3694.55</v>
      </c>
      <c r="J26" s="8">
        <v>85341.45</v>
      </c>
    </row>
    <row r="27" spans="2:12" hidden="1" x14ac:dyDescent="0.25">
      <c r="B27" s="4">
        <v>8998067</v>
      </c>
      <c r="C27" s="4" t="s">
        <v>22</v>
      </c>
      <c r="D27" s="8">
        <f>'July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2016'!E29</f>
        <v>449023.41000000003</v>
      </c>
      <c r="E29" s="8">
        <f t="shared" si="3"/>
        <v>451288.59</v>
      </c>
      <c r="F29" s="8">
        <f t="shared" si="4"/>
        <v>2265.179999999993</v>
      </c>
      <c r="G29" s="8">
        <v>0</v>
      </c>
      <c r="H29" s="8">
        <v>13.73</v>
      </c>
      <c r="I29" s="8">
        <v>0</v>
      </c>
      <c r="J29" s="8">
        <v>2251.4499999999998</v>
      </c>
    </row>
    <row r="30" spans="2:12" x14ac:dyDescent="0.25">
      <c r="B30" s="4">
        <v>8998016</v>
      </c>
      <c r="C30" s="4" t="s">
        <v>25</v>
      </c>
      <c r="D30" s="8">
        <f>'July 2016'!E30</f>
        <v>513838.30000000005</v>
      </c>
      <c r="E30" s="8">
        <f>D30+SUM(G30:J30)</f>
        <v>224151.67000000004</v>
      </c>
      <c r="F30" s="8">
        <f t="shared" si="4"/>
        <v>-289686.63</v>
      </c>
      <c r="G30" s="8">
        <v>0</v>
      </c>
      <c r="H30" s="8">
        <v>343.22</v>
      </c>
      <c r="I30" s="8">
        <v>0</v>
      </c>
      <c r="J30" s="8">
        <v>-290029.84999999998</v>
      </c>
    </row>
    <row r="32" spans="2:12" x14ac:dyDescent="0.25">
      <c r="B32" s="9"/>
      <c r="C32" s="9" t="s">
        <v>26</v>
      </c>
      <c r="D32" s="10">
        <f>SUM(D25:D30)</f>
        <v>4008661.8600000003</v>
      </c>
      <c r="E32" s="10">
        <f>SUM(E25:E30)</f>
        <v>3821464.2399999993</v>
      </c>
      <c r="F32" s="10">
        <f>E32-D32</f>
        <v>-187197.62000000104</v>
      </c>
      <c r="G32" s="10">
        <f t="shared" ref="G32:J32" si="5">SUM(G25:G30)</f>
        <v>0</v>
      </c>
      <c r="H32" s="10">
        <f t="shared" si="5"/>
        <v>363.96000000000004</v>
      </c>
      <c r="I32" s="10">
        <f t="shared" si="5"/>
        <v>4269.6100000000006</v>
      </c>
      <c r="J32" s="10">
        <f t="shared" si="5"/>
        <v>-191831.19</v>
      </c>
    </row>
    <row r="34" spans="2:10" x14ac:dyDescent="0.25">
      <c r="B34" s="9"/>
      <c r="C34" s="9" t="s">
        <v>27</v>
      </c>
      <c r="D34" s="10">
        <f>D32+D16</f>
        <v>4373169.0600000005</v>
      </c>
      <c r="E34" s="10">
        <f>E32+E16</f>
        <v>4386041.43</v>
      </c>
      <c r="F34" s="10">
        <f>E34-D34</f>
        <v>12872.36999999918</v>
      </c>
      <c r="G34" s="10">
        <f t="shared" ref="G34:J34" si="6">G32+G16</f>
        <v>0</v>
      </c>
      <c r="H34" s="10">
        <f t="shared" si="6"/>
        <v>539.67000000000007</v>
      </c>
      <c r="I34" s="10">
        <f t="shared" si="6"/>
        <v>4269.6100000000006</v>
      </c>
      <c r="J34" s="10">
        <f t="shared" si="6"/>
        <v>8063.0899999999965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L34"/>
  <sheetViews>
    <sheetView workbookViewId="0">
      <selection activeCell="J14" sqref="J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52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'August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'August 2016'!E14</f>
        <v>564577.18999999994</v>
      </c>
      <c r="E14" s="8">
        <f>D14+SUM(G14:J14)</f>
        <v>564624.54999999993</v>
      </c>
      <c r="F14" s="8">
        <f t="shared" si="1"/>
        <v>47.35999999998603</v>
      </c>
      <c r="G14" s="8">
        <v>0</v>
      </c>
      <c r="H14" s="8">
        <v>23.66</v>
      </c>
      <c r="I14" s="8">
        <v>0</v>
      </c>
      <c r="J14" s="8">
        <v>23.7</v>
      </c>
    </row>
    <row r="16" spans="2:12" x14ac:dyDescent="0.25">
      <c r="B16" s="9"/>
      <c r="C16" s="9" t="s">
        <v>18</v>
      </c>
      <c r="D16" s="10">
        <f>SUM(D9:D14)</f>
        <v>564577.18999999994</v>
      </c>
      <c r="E16" s="10">
        <f>SUM(E9:E14)</f>
        <v>564624.54999999993</v>
      </c>
      <c r="F16" s="10">
        <f>E16-D16</f>
        <v>47.35999999998603</v>
      </c>
      <c r="G16" s="10">
        <f t="shared" ref="G16:J16" si="2">SUM(G9:G14)</f>
        <v>0</v>
      </c>
      <c r="H16" s="10">
        <f t="shared" si="2"/>
        <v>23.66</v>
      </c>
      <c r="I16" s="10">
        <f t="shared" si="2"/>
        <v>0</v>
      </c>
      <c r="J16" s="10">
        <f t="shared" si="2"/>
        <v>23.7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9/1 - 8/31/16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2016'!E25</f>
        <v>570457.63000000012</v>
      </c>
      <c r="E25" s="14">
        <f t="shared" ref="E25:E29" si="3">D25+SUM(G25:J25)</f>
        <v>568194.42000000016</v>
      </c>
      <c r="F25" s="8">
        <f t="shared" ref="F25:F30" si="4">E25-D25</f>
        <v>-2263.2099999999627</v>
      </c>
      <c r="G25" s="8">
        <v>-18.559999999999999</v>
      </c>
      <c r="H25" s="8">
        <v>4.9400000000000004</v>
      </c>
      <c r="I25" s="8">
        <v>908.3</v>
      </c>
      <c r="J25" s="8">
        <v>-3157.89</v>
      </c>
    </row>
    <row r="26" spans="2:12" x14ac:dyDescent="0.25">
      <c r="B26" s="4">
        <v>8998074</v>
      </c>
      <c r="C26" s="4" t="s">
        <v>21</v>
      </c>
      <c r="D26" s="8">
        <f>'August 2016'!E26</f>
        <v>2575566.3499999996</v>
      </c>
      <c r="E26" s="8">
        <f t="shared" si="3"/>
        <v>2580034.3999999994</v>
      </c>
      <c r="F26" s="8">
        <f t="shared" si="4"/>
        <v>4468.0499999998137</v>
      </c>
      <c r="G26" s="8">
        <v>0</v>
      </c>
      <c r="H26" s="8">
        <v>3.64</v>
      </c>
      <c r="I26" s="8">
        <v>4464.41</v>
      </c>
      <c r="J26" s="8">
        <v>0</v>
      </c>
    </row>
    <row r="27" spans="2:12" hidden="1" x14ac:dyDescent="0.25">
      <c r="B27" s="4">
        <v>8998067</v>
      </c>
      <c r="C27" s="4" t="s">
        <v>22</v>
      </c>
      <c r="D27" s="8">
        <f>'August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'August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2016'!E29</f>
        <v>451288.59</v>
      </c>
      <c r="E29" s="8">
        <f t="shared" si="3"/>
        <v>454075.46</v>
      </c>
      <c r="F29" s="8">
        <f t="shared" si="4"/>
        <v>2786.8699999999953</v>
      </c>
      <c r="G29" s="8">
        <v>0</v>
      </c>
      <c r="H29" s="8">
        <v>14.27</v>
      </c>
      <c r="I29" s="8">
        <v>0</v>
      </c>
      <c r="J29" s="8">
        <v>2772.6</v>
      </c>
    </row>
    <row r="30" spans="2:12" x14ac:dyDescent="0.25">
      <c r="B30" s="4">
        <v>8998016</v>
      </c>
      <c r="C30" s="4" t="s">
        <v>25</v>
      </c>
      <c r="D30" s="8">
        <f>'August 2016'!E30</f>
        <v>224151.67000000004</v>
      </c>
      <c r="E30" s="8">
        <f>D30+SUM(G30:J30)</f>
        <v>224185.44000000003</v>
      </c>
      <c r="F30" s="8">
        <f t="shared" si="4"/>
        <v>33.769999999989523</v>
      </c>
      <c r="G30" s="8">
        <v>0</v>
      </c>
      <c r="H30" s="8">
        <v>18.62</v>
      </c>
      <c r="I30" s="8">
        <v>0</v>
      </c>
      <c r="J30" s="8">
        <v>15.15</v>
      </c>
    </row>
    <row r="32" spans="2:12" x14ac:dyDescent="0.25">
      <c r="B32" s="9"/>
      <c r="C32" s="9" t="s">
        <v>26</v>
      </c>
      <c r="D32" s="10">
        <f>SUM(D25:D30)</f>
        <v>3821464.2399999993</v>
      </c>
      <c r="E32" s="10">
        <f>SUM(E25:E30)</f>
        <v>3826489.7199999993</v>
      </c>
      <c r="F32" s="10">
        <f>E32-D32</f>
        <v>5025.4799999999814</v>
      </c>
      <c r="G32" s="10">
        <f t="shared" ref="G32:J32" si="5">SUM(G25:G30)</f>
        <v>-18.559999999999999</v>
      </c>
      <c r="H32" s="10">
        <f t="shared" si="5"/>
        <v>41.47</v>
      </c>
      <c r="I32" s="10">
        <f t="shared" si="5"/>
        <v>5372.71</v>
      </c>
      <c r="J32" s="10">
        <f t="shared" si="5"/>
        <v>-370.14</v>
      </c>
    </row>
    <row r="34" spans="2:10" x14ac:dyDescent="0.25">
      <c r="B34" s="9"/>
      <c r="C34" s="9" t="s">
        <v>27</v>
      </c>
      <c r="D34" s="10">
        <f>D32+D16</f>
        <v>4386041.43</v>
      </c>
      <c r="E34" s="10">
        <f>E32+E16</f>
        <v>4391114.2699999996</v>
      </c>
      <c r="F34" s="10">
        <f>E34-D34</f>
        <v>5072.839999999851</v>
      </c>
      <c r="G34" s="10">
        <f t="shared" ref="G34:J34" si="6">G32+G16</f>
        <v>-18.559999999999999</v>
      </c>
      <c r="H34" s="10">
        <f t="shared" si="6"/>
        <v>65.13</v>
      </c>
      <c r="I34" s="10">
        <f t="shared" si="6"/>
        <v>5372.71</v>
      </c>
      <c r="J34" s="10">
        <f t="shared" si="6"/>
        <v>-346.44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L34"/>
  <sheetViews>
    <sheetView workbookViewId="0">
      <selection activeCell="E14" sqref="E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53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'September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'September 2016'!E14</f>
        <v>564624.54999999993</v>
      </c>
      <c r="E14" s="8">
        <f>D14+SUM(G14:J14)</f>
        <v>565097.14999999991</v>
      </c>
      <c r="F14" s="8">
        <f t="shared" si="1"/>
        <v>472.59999999997672</v>
      </c>
      <c r="G14" s="8">
        <f>-361.07</f>
        <v>-361.07</v>
      </c>
      <c r="H14" s="8">
        <v>906.77</v>
      </c>
      <c r="I14" s="8">
        <v>0</v>
      </c>
      <c r="J14" s="8">
        <v>-73.099999999999994</v>
      </c>
    </row>
    <row r="16" spans="2:12" x14ac:dyDescent="0.25">
      <c r="B16" s="9"/>
      <c r="C16" s="9" t="s">
        <v>18</v>
      </c>
      <c r="D16" s="10">
        <f>SUM(D9:D14)</f>
        <v>564624.54999999993</v>
      </c>
      <c r="E16" s="10">
        <f>SUM(E9:E14)</f>
        <v>565097.14999999991</v>
      </c>
      <c r="F16" s="10">
        <f>E16-D16</f>
        <v>472.59999999997672</v>
      </c>
      <c r="G16" s="10">
        <f t="shared" ref="G16:J16" si="2">SUM(G9:G14)</f>
        <v>-361.07</v>
      </c>
      <c r="H16" s="10">
        <f t="shared" si="2"/>
        <v>906.77</v>
      </c>
      <c r="I16" s="10">
        <f t="shared" si="2"/>
        <v>0</v>
      </c>
      <c r="J16" s="10">
        <f t="shared" si="2"/>
        <v>-73.099999999999994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10/1 - 10/31/16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2016'!E25</f>
        <v>568194.42000000016</v>
      </c>
      <c r="E25" s="14">
        <f t="shared" ref="E25:E29" si="3">D25+SUM(G25:J25)</f>
        <v>553597.3600000001</v>
      </c>
      <c r="F25" s="8">
        <f t="shared" ref="F25:F30" si="4">E25-D25</f>
        <v>-14597.060000000056</v>
      </c>
      <c r="G25" s="8">
        <v>-1061.33</v>
      </c>
      <c r="H25" s="8">
        <v>5.49</v>
      </c>
      <c r="I25" s="8">
        <v>443.72</v>
      </c>
      <c r="J25" s="8">
        <v>-13984.94</v>
      </c>
    </row>
    <row r="26" spans="2:12" x14ac:dyDescent="0.25">
      <c r="B26" s="4">
        <v>8998074</v>
      </c>
      <c r="C26" s="4" t="s">
        <v>21</v>
      </c>
      <c r="D26" s="8">
        <f>'September 2016'!E26</f>
        <v>2580034.3999999994</v>
      </c>
      <c r="E26" s="8">
        <f t="shared" si="3"/>
        <v>2569603.7199999993</v>
      </c>
      <c r="F26" s="8">
        <f t="shared" si="4"/>
        <v>-10430.680000000168</v>
      </c>
      <c r="G26" s="8">
        <v>-2477.94</v>
      </c>
      <c r="H26" s="8">
        <v>4.01</v>
      </c>
      <c r="I26" s="8">
        <v>3897.76</v>
      </c>
      <c r="J26" s="8">
        <v>-11854.51</v>
      </c>
    </row>
    <row r="27" spans="2:12" hidden="1" x14ac:dyDescent="0.25">
      <c r="B27" s="4">
        <v>8998067</v>
      </c>
      <c r="C27" s="4" t="s">
        <v>22</v>
      </c>
      <c r="D27" s="8">
        <f>'September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2016'!E29</f>
        <v>454075.46</v>
      </c>
      <c r="E29" s="8">
        <f t="shared" si="3"/>
        <v>440771.14</v>
      </c>
      <c r="F29" s="8">
        <f t="shared" si="4"/>
        <v>-13304.320000000007</v>
      </c>
      <c r="G29" s="8">
        <v>-308.99</v>
      </c>
      <c r="H29" s="8">
        <v>13.97</v>
      </c>
      <c r="I29" s="8">
        <v>0</v>
      </c>
      <c r="J29" s="8">
        <v>-13009.3</v>
      </c>
    </row>
    <row r="30" spans="2:12" x14ac:dyDescent="0.25">
      <c r="B30" s="4">
        <v>8998016</v>
      </c>
      <c r="C30" s="4" t="s">
        <v>25</v>
      </c>
      <c r="D30" s="8">
        <f>'September 2016'!E30</f>
        <v>224185.44000000003</v>
      </c>
      <c r="E30" s="8">
        <f>D30+SUM(G30:J30)</f>
        <v>224133.29000000004</v>
      </c>
      <c r="F30" s="8">
        <f t="shared" si="4"/>
        <v>-52.149999999994179</v>
      </c>
      <c r="G30" s="8">
        <v>-220.27</v>
      </c>
      <c r="H30" s="8">
        <v>193.47</v>
      </c>
      <c r="I30" s="8">
        <v>0</v>
      </c>
      <c r="J30" s="8">
        <v>-25.35</v>
      </c>
    </row>
    <row r="32" spans="2:12" x14ac:dyDescent="0.25">
      <c r="B32" s="9"/>
      <c r="C32" s="9" t="s">
        <v>26</v>
      </c>
      <c r="D32" s="10">
        <f>SUM(D25:D30)</f>
        <v>3826489.7199999993</v>
      </c>
      <c r="E32" s="10">
        <f>SUM(E25:E30)</f>
        <v>3788105.5099999993</v>
      </c>
      <c r="F32" s="10">
        <f>E32-D32</f>
        <v>-38384.209999999963</v>
      </c>
      <c r="G32" s="10">
        <f t="shared" ref="G32:J32" si="5">SUM(G25:G30)</f>
        <v>-4068.53</v>
      </c>
      <c r="H32" s="10">
        <f t="shared" si="5"/>
        <v>216.94</v>
      </c>
      <c r="I32" s="10">
        <f t="shared" si="5"/>
        <v>4341.4800000000005</v>
      </c>
      <c r="J32" s="10">
        <f t="shared" si="5"/>
        <v>-38874.1</v>
      </c>
    </row>
    <row r="34" spans="2:10" x14ac:dyDescent="0.25">
      <c r="B34" s="9"/>
      <c r="C34" s="9" t="s">
        <v>27</v>
      </c>
      <c r="D34" s="10">
        <f>D32+D16</f>
        <v>4391114.2699999996</v>
      </c>
      <c r="E34" s="10">
        <f>E32+E16</f>
        <v>4353202.6599999992</v>
      </c>
      <c r="F34" s="10">
        <f>E34-D34</f>
        <v>-37911.610000000335</v>
      </c>
      <c r="G34" s="10">
        <f t="shared" ref="G34:J34" si="6">G32+G16</f>
        <v>-4429.6000000000004</v>
      </c>
      <c r="H34" s="10">
        <f t="shared" si="6"/>
        <v>1123.71</v>
      </c>
      <c r="I34" s="10">
        <f t="shared" si="6"/>
        <v>4341.4800000000005</v>
      </c>
      <c r="J34" s="10">
        <f t="shared" si="6"/>
        <v>-38947.199999999997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34"/>
  <sheetViews>
    <sheetView workbookViewId="0">
      <selection activeCell="H38" sqref="H3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54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'October 2016'!E14</f>
        <v>565097.14999999991</v>
      </c>
      <c r="E14" s="8">
        <f>D14+SUM(G14:J14)</f>
        <v>565045.67999999993</v>
      </c>
      <c r="F14" s="8">
        <f t="shared" si="1"/>
        <v>-51.46999999997206</v>
      </c>
      <c r="G14" s="8">
        <v>0</v>
      </c>
      <c r="H14" s="8">
        <v>41.93</v>
      </c>
      <c r="I14" s="8">
        <v>0</v>
      </c>
      <c r="J14" s="8">
        <v>-93.4</v>
      </c>
    </row>
    <row r="16" spans="2:12" x14ac:dyDescent="0.25">
      <c r="B16" s="9"/>
      <c r="C16" s="9" t="s">
        <v>18</v>
      </c>
      <c r="D16" s="10">
        <f>SUM(D9:D14)</f>
        <v>565097.14999999991</v>
      </c>
      <c r="E16" s="10">
        <f>SUM(E9:E14)</f>
        <v>565045.67999999993</v>
      </c>
      <c r="F16" s="10">
        <f>E16-D16</f>
        <v>-51.46999999997206</v>
      </c>
      <c r="G16" s="10">
        <f t="shared" ref="G16:J16" si="2">SUM(G9:G14)</f>
        <v>0</v>
      </c>
      <c r="H16" s="10">
        <f t="shared" si="2"/>
        <v>41.93</v>
      </c>
      <c r="I16" s="10">
        <f t="shared" si="2"/>
        <v>0</v>
      </c>
      <c r="J16" s="10">
        <f t="shared" si="2"/>
        <v>-93.4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11/1 - 11/30/16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2016'!E25</f>
        <v>553597.3600000001</v>
      </c>
      <c r="E25" s="14">
        <f t="shared" ref="E25:E29" si="3">D25+SUM(G25:J25)</f>
        <v>581895.07000000007</v>
      </c>
      <c r="F25" s="8">
        <f t="shared" ref="F25:F30" si="4">E25-D25</f>
        <v>28297.709999999963</v>
      </c>
      <c r="G25" s="8">
        <v>0</v>
      </c>
      <c r="H25" s="8">
        <v>4.97</v>
      </c>
      <c r="I25" s="8">
        <v>605.70000000000005</v>
      </c>
      <c r="J25" s="8">
        <v>27687.040000000001</v>
      </c>
    </row>
    <row r="26" spans="2:12" x14ac:dyDescent="0.25">
      <c r="B26" s="4">
        <v>8998074</v>
      </c>
      <c r="C26" s="4" t="s">
        <v>21</v>
      </c>
      <c r="D26" s="8">
        <f>'October 2016'!E26</f>
        <v>2569603.7199999993</v>
      </c>
      <c r="E26" s="8">
        <f t="shared" si="3"/>
        <v>2526041.2099999995</v>
      </c>
      <c r="F26" s="8">
        <f t="shared" si="4"/>
        <v>-43562.509999999776</v>
      </c>
      <c r="G26" s="8">
        <v>0</v>
      </c>
      <c r="H26" s="8">
        <v>5.17</v>
      </c>
      <c r="I26" s="8">
        <v>3850.34</v>
      </c>
      <c r="J26" s="8">
        <v>-47418.02</v>
      </c>
    </row>
    <row r="27" spans="2:12" hidden="1" x14ac:dyDescent="0.25">
      <c r="B27" s="4">
        <v>8998067</v>
      </c>
      <c r="C27" s="4" t="s">
        <v>22</v>
      </c>
      <c r="D27" s="8">
        <f>'September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2016'!E29</f>
        <v>440771.14</v>
      </c>
      <c r="E29" s="8">
        <f t="shared" si="3"/>
        <v>447563.95</v>
      </c>
      <c r="F29" s="8">
        <f t="shared" si="4"/>
        <v>6792.8099999999977</v>
      </c>
      <c r="G29" s="8">
        <v>0</v>
      </c>
      <c r="H29" s="8">
        <v>15.97</v>
      </c>
      <c r="I29" s="8">
        <v>0</v>
      </c>
      <c r="J29" s="8">
        <v>6776.84</v>
      </c>
    </row>
    <row r="30" spans="2:12" x14ac:dyDescent="0.25">
      <c r="B30" s="4">
        <v>8998016</v>
      </c>
      <c r="C30" s="4" t="s">
        <v>25</v>
      </c>
      <c r="D30" s="8">
        <f>'October 2016'!E30</f>
        <v>224133.29000000004</v>
      </c>
      <c r="E30" s="8">
        <f>D30+SUM(G30:J30)</f>
        <v>224113.70000000004</v>
      </c>
      <c r="F30" s="8">
        <f t="shared" si="4"/>
        <v>-19.589999999996508</v>
      </c>
      <c r="G30" s="8">
        <v>0</v>
      </c>
      <c r="H30" s="8">
        <v>14.46</v>
      </c>
      <c r="I30" s="8">
        <v>0</v>
      </c>
      <c r="J30" s="8">
        <v>-34.049999999999997</v>
      </c>
    </row>
    <row r="32" spans="2:12" x14ac:dyDescent="0.25">
      <c r="B32" s="9"/>
      <c r="C32" s="9" t="s">
        <v>26</v>
      </c>
      <c r="D32" s="10">
        <f>SUM(D25:D30)</f>
        <v>3788105.5099999993</v>
      </c>
      <c r="E32" s="10">
        <f>SUM(E25:E30)</f>
        <v>3779613.9299999997</v>
      </c>
      <c r="F32" s="10">
        <f>E32-D32</f>
        <v>-8491.5799999996088</v>
      </c>
      <c r="G32" s="10">
        <f t="shared" ref="G32:J32" si="5">SUM(G25:G30)</f>
        <v>0</v>
      </c>
      <c r="H32" s="10">
        <f t="shared" si="5"/>
        <v>40.57</v>
      </c>
      <c r="I32" s="10">
        <f t="shared" si="5"/>
        <v>4456.04</v>
      </c>
      <c r="J32" s="10">
        <f t="shared" si="5"/>
        <v>-12988.189999999995</v>
      </c>
    </row>
    <row r="34" spans="2:10" x14ac:dyDescent="0.25">
      <c r="B34" s="9"/>
      <c r="C34" s="9" t="s">
        <v>27</v>
      </c>
      <c r="D34" s="10">
        <f>D32+D16</f>
        <v>4353202.6599999992</v>
      </c>
      <c r="E34" s="10">
        <f>E32+E16</f>
        <v>4344659.6099999994</v>
      </c>
      <c r="F34" s="10">
        <f>E34-D34</f>
        <v>-8543.0499999998137</v>
      </c>
      <c r="G34" s="10">
        <f t="shared" ref="G34:J34" si="6">G32+G16</f>
        <v>0</v>
      </c>
      <c r="H34" s="10">
        <f t="shared" si="6"/>
        <v>82.5</v>
      </c>
      <c r="I34" s="10">
        <f t="shared" si="6"/>
        <v>4456.04</v>
      </c>
      <c r="J34" s="10">
        <f t="shared" si="6"/>
        <v>-13081.589999999995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34"/>
  <sheetViews>
    <sheetView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55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'November 2016'!E14</f>
        <v>565045.67999999993</v>
      </c>
      <c r="E14" s="8">
        <f>D14+SUM(G14:J14)</f>
        <v>565049.92999999993</v>
      </c>
      <c r="F14" s="8">
        <f t="shared" si="1"/>
        <v>4.25</v>
      </c>
      <c r="G14" s="8">
        <v>0</v>
      </c>
      <c r="H14" s="8">
        <v>53.75</v>
      </c>
      <c r="I14" s="8">
        <v>0</v>
      </c>
      <c r="J14" s="8">
        <v>-49.5</v>
      </c>
    </row>
    <row r="16" spans="2:12" x14ac:dyDescent="0.25">
      <c r="B16" s="9"/>
      <c r="C16" s="9" t="s">
        <v>18</v>
      </c>
      <c r="D16" s="10">
        <f>SUM(D9:D14)</f>
        <v>565045.67999999993</v>
      </c>
      <c r="E16" s="10">
        <f>SUM(E9:E14)</f>
        <v>565049.92999999993</v>
      </c>
      <c r="F16" s="10">
        <f>E16-D16</f>
        <v>4.25</v>
      </c>
      <c r="G16" s="10">
        <f t="shared" ref="G16:J16" si="2">SUM(G9:G14)</f>
        <v>0</v>
      </c>
      <c r="H16" s="10">
        <f t="shared" si="2"/>
        <v>53.75</v>
      </c>
      <c r="I16" s="10">
        <f t="shared" si="2"/>
        <v>0</v>
      </c>
      <c r="J16" s="10">
        <f t="shared" si="2"/>
        <v>-49.5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12/1 - 12/31/16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'November 2016'!E25</f>
        <v>581895.07000000007</v>
      </c>
      <c r="E25" s="14">
        <f t="shared" ref="E25:E29" si="3">D25+SUM(G25:J25)</f>
        <v>588902.03</v>
      </c>
      <c r="F25" s="8">
        <f t="shared" ref="F25:F30" si="4">E25-D25</f>
        <v>7006.9599999999627</v>
      </c>
      <c r="G25" s="8">
        <v>-34.130000000000003</v>
      </c>
      <c r="H25" s="8">
        <v>4.99</v>
      </c>
      <c r="I25" s="8">
        <v>983.99</v>
      </c>
      <c r="J25" s="8">
        <v>6052.11</v>
      </c>
      <c r="L25" s="16"/>
    </row>
    <row r="26" spans="2:12" x14ac:dyDescent="0.25">
      <c r="B26" s="4">
        <v>8998074</v>
      </c>
      <c r="C26" s="4" t="s">
        <v>21</v>
      </c>
      <c r="D26" s="8">
        <f>'November 2016'!E26</f>
        <v>2526041.2099999995</v>
      </c>
      <c r="E26" s="8">
        <f t="shared" si="3"/>
        <v>2532097.6899999995</v>
      </c>
      <c r="F26" s="8">
        <f t="shared" si="4"/>
        <v>6056.4799999999814</v>
      </c>
      <c r="G26" s="8">
        <v>0</v>
      </c>
      <c r="H26" s="8">
        <v>5.94</v>
      </c>
      <c r="I26" s="8">
        <v>8421.44</v>
      </c>
      <c r="J26" s="8">
        <v>-2370.9</v>
      </c>
    </row>
    <row r="27" spans="2:12" hidden="1" x14ac:dyDescent="0.25">
      <c r="B27" s="4">
        <v>8998067</v>
      </c>
      <c r="C27" s="4" t="s">
        <v>22</v>
      </c>
      <c r="D27" s="8">
        <f>'November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'November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'November 2016'!E29</f>
        <v>447563.95</v>
      </c>
      <c r="E29" s="8">
        <f t="shared" si="3"/>
        <v>455164.5</v>
      </c>
      <c r="F29" s="8">
        <f t="shared" si="4"/>
        <v>7600.5499999999884</v>
      </c>
      <c r="G29" s="8">
        <v>0</v>
      </c>
      <c r="H29" s="8">
        <v>16.2</v>
      </c>
      <c r="I29" s="8">
        <v>2534.6</v>
      </c>
      <c r="J29" s="8">
        <v>5049.75</v>
      </c>
    </row>
    <row r="30" spans="2:12" x14ac:dyDescent="0.25">
      <c r="B30" s="4">
        <v>8998016</v>
      </c>
      <c r="C30" s="4" t="s">
        <v>25</v>
      </c>
      <c r="D30" s="8">
        <f>'November 2016'!E30</f>
        <v>224113.70000000004</v>
      </c>
      <c r="E30" s="8">
        <f>D30+SUM(G30:J30)</f>
        <v>224116.85000000003</v>
      </c>
      <c r="F30" s="8">
        <f t="shared" si="4"/>
        <v>3.1499999999941792</v>
      </c>
      <c r="G30" s="8">
        <v>0</v>
      </c>
      <c r="H30" s="8">
        <v>21.3</v>
      </c>
      <c r="I30" s="8">
        <v>0</v>
      </c>
      <c r="J30" s="8">
        <v>-18.149999999999999</v>
      </c>
    </row>
    <row r="32" spans="2:12" x14ac:dyDescent="0.25">
      <c r="B32" s="9"/>
      <c r="C32" s="9" t="s">
        <v>26</v>
      </c>
      <c r="D32" s="10">
        <f>SUM(D25:D30)</f>
        <v>3779613.9299999997</v>
      </c>
      <c r="E32" s="10">
        <f>SUM(E25:E30)</f>
        <v>3800281.07</v>
      </c>
      <c r="F32" s="10">
        <f>E32-D32</f>
        <v>20667.14000000013</v>
      </c>
      <c r="G32" s="10">
        <f t="shared" ref="G32:J32" si="5">SUM(G25:G30)</f>
        <v>-34.130000000000003</v>
      </c>
      <c r="H32" s="10">
        <f t="shared" si="5"/>
        <v>48.43</v>
      </c>
      <c r="I32" s="10">
        <f t="shared" si="5"/>
        <v>11940.03</v>
      </c>
      <c r="J32" s="10">
        <f t="shared" si="5"/>
        <v>8712.81</v>
      </c>
    </row>
    <row r="34" spans="2:10" x14ac:dyDescent="0.25">
      <c r="B34" s="9"/>
      <c r="C34" s="9" t="s">
        <v>27</v>
      </c>
      <c r="D34" s="10">
        <f>D32+D16</f>
        <v>4344659.6099999994</v>
      </c>
      <c r="E34" s="10">
        <f>E32+E16</f>
        <v>4365331</v>
      </c>
      <c r="F34" s="10">
        <f>E34-D34</f>
        <v>20671.390000000596</v>
      </c>
      <c r="G34" s="10">
        <f t="shared" ref="G34:J34" si="6">G32+G16</f>
        <v>-34.130000000000003</v>
      </c>
      <c r="H34" s="10">
        <f t="shared" si="6"/>
        <v>102.18</v>
      </c>
      <c r="I34" s="10">
        <f t="shared" si="6"/>
        <v>11940.03</v>
      </c>
      <c r="J34" s="10">
        <f t="shared" si="6"/>
        <v>8663.31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L34"/>
  <sheetViews>
    <sheetView topLeftCell="A2" workbookViewId="0">
      <selection activeCell="D30" sqref="D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56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'December 2016'!E14</f>
        <v>565049.92999999993</v>
      </c>
      <c r="E14" s="8">
        <f>D14+SUM(G14:J14)</f>
        <v>565183.98</v>
      </c>
      <c r="F14" s="8">
        <f t="shared" si="1"/>
        <v>134.05000000004657</v>
      </c>
      <c r="G14" s="8">
        <v>-402.89</v>
      </c>
      <c r="H14" s="8">
        <v>782.48</v>
      </c>
      <c r="I14" s="8">
        <v>0</v>
      </c>
      <c r="J14" s="8">
        <v>-245.54</v>
      </c>
    </row>
    <row r="16" spans="2:12" x14ac:dyDescent="0.25">
      <c r="B16" s="9"/>
      <c r="C16" s="9" t="s">
        <v>18</v>
      </c>
      <c r="D16" s="10">
        <f>SUM(D9:D14)</f>
        <v>565049.92999999993</v>
      </c>
      <c r="E16" s="10">
        <f>SUM(E9:E14)</f>
        <v>565183.98</v>
      </c>
      <c r="F16" s="10">
        <f>E16-D16</f>
        <v>134.05000000004657</v>
      </c>
      <c r="G16" s="10">
        <f t="shared" ref="G16:J16" si="2">SUM(G9:G14)</f>
        <v>-402.89</v>
      </c>
      <c r="H16" s="10">
        <f t="shared" si="2"/>
        <v>782.48</v>
      </c>
      <c r="I16" s="10">
        <f t="shared" si="2"/>
        <v>0</v>
      </c>
      <c r="J16" s="10">
        <f t="shared" si="2"/>
        <v>-245.54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1/1 - 1/31/17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'December 2016'!E25</f>
        <v>588902.03</v>
      </c>
      <c r="E25" s="14">
        <f t="shared" ref="E25:E29" si="3">D25+SUM(G25:J25)</f>
        <v>602821.75</v>
      </c>
      <c r="F25" s="8">
        <f t="shared" ref="F25:F30" si="4">E25-D25</f>
        <v>13919.719999999972</v>
      </c>
      <c r="G25" s="8">
        <v>-1057.44</v>
      </c>
      <c r="H25" s="8">
        <v>12.84</v>
      </c>
      <c r="I25" s="8">
        <v>496.62</v>
      </c>
      <c r="J25" s="8">
        <v>14467.7</v>
      </c>
      <c r="L25" s="16"/>
    </row>
    <row r="26" spans="2:12" x14ac:dyDescent="0.25">
      <c r="B26" s="4">
        <v>8998074</v>
      </c>
      <c r="C26" s="4" t="s">
        <v>21</v>
      </c>
      <c r="D26" s="8">
        <f>'December 2016'!E26</f>
        <v>2532097.6899999995</v>
      </c>
      <c r="E26" s="8">
        <f t="shared" si="3"/>
        <v>2527276.7999999993</v>
      </c>
      <c r="F26" s="8">
        <f t="shared" si="4"/>
        <v>-4820.8900000001304</v>
      </c>
      <c r="G26" s="8">
        <v>-2462.7199999999998</v>
      </c>
      <c r="H26" s="8">
        <v>12.73</v>
      </c>
      <c r="I26" s="8">
        <v>0</v>
      </c>
      <c r="J26" s="8">
        <v>-2370.9</v>
      </c>
    </row>
    <row r="27" spans="2:12" hidden="1" x14ac:dyDescent="0.25">
      <c r="B27" s="4">
        <v>8998067</v>
      </c>
      <c r="C27" s="4" t="s">
        <v>22</v>
      </c>
      <c r="D27" s="8">
        <f>'December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'December 2016'!E29</f>
        <v>455164.5</v>
      </c>
      <c r="E29" s="8">
        <f t="shared" si="3"/>
        <v>464827.94</v>
      </c>
      <c r="F29" s="8">
        <f t="shared" si="4"/>
        <v>9663.4400000000023</v>
      </c>
      <c r="G29" s="8">
        <v>-290.39</v>
      </c>
      <c r="H29" s="8">
        <v>29.63</v>
      </c>
      <c r="I29" s="8">
        <v>0</v>
      </c>
      <c r="J29" s="8">
        <v>9924.2000000000007</v>
      </c>
    </row>
    <row r="30" spans="2:12" x14ac:dyDescent="0.25">
      <c r="B30" s="4">
        <v>8998016</v>
      </c>
      <c r="C30" s="4" t="s">
        <v>25</v>
      </c>
      <c r="D30" s="8">
        <f>'December 2016'!E30</f>
        <v>224116.85000000003</v>
      </c>
      <c r="E30" s="8">
        <f>D30+SUM(G30:J30)</f>
        <v>224312.92000000004</v>
      </c>
      <c r="F30" s="8">
        <f t="shared" si="4"/>
        <v>196.07000000000698</v>
      </c>
      <c r="G30" s="8">
        <v>-159.83000000000001</v>
      </c>
      <c r="H30" s="8">
        <v>488.89</v>
      </c>
      <c r="I30" s="8">
        <v>0</v>
      </c>
      <c r="J30" s="8">
        <v>-132.99</v>
      </c>
    </row>
    <row r="32" spans="2:12" x14ac:dyDescent="0.25">
      <c r="B32" s="9"/>
      <c r="C32" s="9" t="s">
        <v>26</v>
      </c>
      <c r="D32" s="10">
        <f>SUM(D25:D30)</f>
        <v>3800281.07</v>
      </c>
      <c r="E32" s="10">
        <f>SUM(E25:E30)</f>
        <v>3819239.4099999992</v>
      </c>
      <c r="F32" s="10">
        <f>E32-D32</f>
        <v>18958.339999999385</v>
      </c>
      <c r="G32" s="10">
        <f t="shared" ref="G32:J32" si="5">SUM(G25:G30)</f>
        <v>-3970.3799999999997</v>
      </c>
      <c r="H32" s="10">
        <f t="shared" si="5"/>
        <v>544.09</v>
      </c>
      <c r="I32" s="10">
        <f t="shared" si="5"/>
        <v>496.62</v>
      </c>
      <c r="J32" s="10">
        <f t="shared" si="5"/>
        <v>21888.01</v>
      </c>
    </row>
    <row r="34" spans="2:10" x14ac:dyDescent="0.25">
      <c r="B34" s="9"/>
      <c r="C34" s="9" t="s">
        <v>27</v>
      </c>
      <c r="D34" s="10">
        <f>D32+D16</f>
        <v>4365331</v>
      </c>
      <c r="E34" s="10">
        <f>E32+E16</f>
        <v>4384423.3899999987</v>
      </c>
      <c r="F34" s="10">
        <f>E34-D34</f>
        <v>19092.389999998733</v>
      </c>
      <c r="G34" s="10">
        <f t="shared" ref="G34:J34" si="6">G32+G16</f>
        <v>-4373.2699999999995</v>
      </c>
      <c r="H34" s="10">
        <f t="shared" si="6"/>
        <v>1326.5700000000002</v>
      </c>
      <c r="I34" s="10">
        <f t="shared" si="6"/>
        <v>496.62</v>
      </c>
      <c r="J34" s="10">
        <f t="shared" si="6"/>
        <v>21642.469999999998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34"/>
  <sheetViews>
    <sheetView topLeftCell="A7"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9.710937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28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2:12" x14ac:dyDescent="0.25">
      <c r="B9" s="4">
        <v>8998123</v>
      </c>
      <c r="C9" s="4" t="s">
        <v>12</v>
      </c>
      <c r="D9" s="8">
        <f>'July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'July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f>'July 2015'!E11</f>
        <v>69951.75</v>
      </c>
      <c r="E11" s="8">
        <f t="shared" si="0"/>
        <v>0.58999999999650754</v>
      </c>
      <c r="F11" s="8">
        <f t="shared" si="1"/>
        <v>-69951.16</v>
      </c>
      <c r="G11" s="8">
        <v>0</v>
      </c>
      <c r="H11" s="8">
        <v>0.59</v>
      </c>
      <c r="I11" s="8">
        <v>0</v>
      </c>
      <c r="J11" s="8">
        <v>-69951.75</v>
      </c>
      <c r="K11" t="s">
        <v>31</v>
      </c>
      <c r="L11" t="s">
        <v>30</v>
      </c>
    </row>
    <row r="12" spans="2:12" x14ac:dyDescent="0.25">
      <c r="B12" s="4">
        <v>8998099</v>
      </c>
      <c r="C12" s="4" t="s">
        <v>15</v>
      </c>
      <c r="D12" s="8">
        <f>'July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'July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'July 2015'!E14</f>
        <v>293212.34000000003</v>
      </c>
      <c r="E14" s="8">
        <f>D14+SUM(G14:J14)</f>
        <v>362984.57</v>
      </c>
      <c r="F14" s="8">
        <f t="shared" si="1"/>
        <v>69772.229999999981</v>
      </c>
      <c r="G14" s="8">
        <v>0</v>
      </c>
      <c r="H14" s="8">
        <v>0.67</v>
      </c>
      <c r="I14" s="8">
        <v>377.56</v>
      </c>
      <c r="J14" s="8">
        <v>69394</v>
      </c>
      <c r="K14" t="s">
        <v>31</v>
      </c>
      <c r="L14" t="s">
        <v>30</v>
      </c>
    </row>
    <row r="16" spans="2:12" x14ac:dyDescent="0.25">
      <c r="B16" s="9"/>
      <c r="C16" s="9" t="s">
        <v>18</v>
      </c>
      <c r="D16" s="10">
        <f>SUM(D9:D14)</f>
        <v>363164.09</v>
      </c>
      <c r="E16" s="10">
        <f>SUM(E9:E14)</f>
        <v>362985.16000000003</v>
      </c>
      <c r="F16" s="10">
        <f>E16-D16</f>
        <v>-178.92999999999302</v>
      </c>
      <c r="G16" s="10">
        <f t="shared" ref="G16:J16" si="2">SUM(G9:G14)</f>
        <v>0</v>
      </c>
      <c r="H16" s="10">
        <f t="shared" si="2"/>
        <v>1.26</v>
      </c>
      <c r="I16" s="10">
        <f t="shared" si="2"/>
        <v>377.56</v>
      </c>
      <c r="J16" s="10">
        <f t="shared" si="2"/>
        <v>-557.75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8/1 - 8/31/15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11</v>
      </c>
    </row>
    <row r="25" spans="2:12" x14ac:dyDescent="0.25">
      <c r="B25" s="4">
        <v>8998083</v>
      </c>
      <c r="C25" s="4" t="s">
        <v>20</v>
      </c>
      <c r="D25" s="8">
        <f>'July 2015'!E25</f>
        <v>823329.56</v>
      </c>
      <c r="E25" s="8">
        <f t="shared" ref="E25:E29" si="3">D25+SUM(G25:J25)</f>
        <v>777748.46000000008</v>
      </c>
      <c r="F25" s="8">
        <f t="shared" ref="F25:F30" si="4">E25-D25</f>
        <v>-45581.099999999977</v>
      </c>
      <c r="G25" s="8">
        <v>0</v>
      </c>
      <c r="H25" s="8">
        <v>0.39</v>
      </c>
      <c r="I25" s="8">
        <v>708.48</v>
      </c>
      <c r="J25" s="8">
        <v>-46289.97</v>
      </c>
      <c r="K25" t="s">
        <v>31</v>
      </c>
      <c r="L25" t="s">
        <v>29</v>
      </c>
    </row>
    <row r="26" spans="2:12" x14ac:dyDescent="0.25">
      <c r="B26" s="4">
        <v>8998074</v>
      </c>
      <c r="C26" s="4" t="s">
        <v>21</v>
      </c>
      <c r="D26" s="8">
        <f>'July 2015'!E26</f>
        <v>1622307.8</v>
      </c>
      <c r="E26" s="8">
        <f t="shared" si="3"/>
        <v>1622126.62</v>
      </c>
      <c r="F26" s="8">
        <f t="shared" si="4"/>
        <v>-181.17999999993481</v>
      </c>
      <c r="G26" s="8">
        <v>0</v>
      </c>
      <c r="H26" s="8">
        <v>0.22</v>
      </c>
      <c r="I26" s="8">
        <v>2816.91</v>
      </c>
      <c r="J26" s="8">
        <v>-2998.31</v>
      </c>
    </row>
    <row r="27" spans="2:12" x14ac:dyDescent="0.25">
      <c r="B27" s="4">
        <v>8998067</v>
      </c>
      <c r="C27" s="4" t="s">
        <v>22</v>
      </c>
      <c r="D27" s="8">
        <f>'July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'July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2015'!E29</f>
        <v>957298.85</v>
      </c>
      <c r="E29" s="8">
        <f t="shared" si="3"/>
        <v>905517.28999999992</v>
      </c>
      <c r="F29" s="8">
        <f t="shared" si="4"/>
        <v>-51781.560000000056</v>
      </c>
      <c r="G29" s="8">
        <v>0</v>
      </c>
      <c r="H29" s="8">
        <v>0.17</v>
      </c>
      <c r="I29" s="8">
        <v>0</v>
      </c>
      <c r="J29" s="8">
        <v>-51781.73</v>
      </c>
    </row>
    <row r="30" spans="2:12" x14ac:dyDescent="0.25">
      <c r="B30" s="4">
        <v>8998016</v>
      </c>
      <c r="C30" s="4" t="s">
        <v>25</v>
      </c>
      <c r="D30" s="8">
        <f>'July 2015'!E30</f>
        <v>226111.47999999998</v>
      </c>
      <c r="E30" s="8">
        <f>D30+SUM(G30:J30)</f>
        <v>222285.06999999998</v>
      </c>
      <c r="F30" s="8">
        <f t="shared" si="4"/>
        <v>-3826.4100000000035</v>
      </c>
      <c r="G30" s="8">
        <v>0</v>
      </c>
      <c r="H30" s="8">
        <v>0.05</v>
      </c>
      <c r="I30" s="8">
        <v>271.49</v>
      </c>
      <c r="J30" s="8">
        <v>-4097.95</v>
      </c>
    </row>
    <row r="32" spans="2:12" x14ac:dyDescent="0.25">
      <c r="B32" s="9"/>
      <c r="C32" s="9" t="s">
        <v>26</v>
      </c>
      <c r="D32" s="10">
        <f>SUM(D25:D30)</f>
        <v>3629047.6900000004</v>
      </c>
      <c r="E32" s="10">
        <f>SUM(E25:E30)</f>
        <v>3527677.44</v>
      </c>
      <c r="F32" s="10">
        <f>E32-D32</f>
        <v>-101370.25000000047</v>
      </c>
      <c r="G32" s="10">
        <f t="shared" ref="G32:J32" si="5">SUM(G25:G30)</f>
        <v>0</v>
      </c>
      <c r="H32" s="10">
        <f t="shared" si="5"/>
        <v>0.83000000000000007</v>
      </c>
      <c r="I32" s="10">
        <f t="shared" si="5"/>
        <v>3796.88</v>
      </c>
      <c r="J32" s="10">
        <f t="shared" si="5"/>
        <v>-105167.96</v>
      </c>
    </row>
    <row r="34" spans="2:10" x14ac:dyDescent="0.25">
      <c r="B34" s="9"/>
      <c r="C34" s="9" t="s">
        <v>27</v>
      </c>
      <c r="D34" s="10">
        <f>D32+D16</f>
        <v>3992211.7800000003</v>
      </c>
      <c r="E34" s="10">
        <f>E32+E16</f>
        <v>3890662.6</v>
      </c>
      <c r="F34" s="10">
        <f>E34-D34</f>
        <v>-101549.18000000017</v>
      </c>
      <c r="G34" s="10">
        <f t="shared" ref="G34:J34" si="6">G32+G16</f>
        <v>0</v>
      </c>
      <c r="H34" s="10">
        <f t="shared" si="6"/>
        <v>2.09</v>
      </c>
      <c r="I34" s="10">
        <f t="shared" si="6"/>
        <v>4174.4400000000005</v>
      </c>
      <c r="J34" s="10">
        <f t="shared" si="6"/>
        <v>-105725.71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L34"/>
  <sheetViews>
    <sheetView workbookViewId="0">
      <selection activeCell="J14" sqref="J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57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'January 2017'!E14</f>
        <v>565183.98</v>
      </c>
      <c r="E14" s="8">
        <f>D14+SUM(G14:J14)</f>
        <v>564920.35</v>
      </c>
      <c r="F14" s="8">
        <f t="shared" si="1"/>
        <v>-263.63000000000466</v>
      </c>
      <c r="G14" s="8">
        <v>0</v>
      </c>
      <c r="H14" s="8">
        <v>80.540000000000006</v>
      </c>
      <c r="I14" s="8">
        <v>0</v>
      </c>
      <c r="J14" s="8">
        <v>-344.17</v>
      </c>
    </row>
    <row r="16" spans="2:12" x14ac:dyDescent="0.25">
      <c r="B16" s="9"/>
      <c r="C16" s="9" t="s">
        <v>18</v>
      </c>
      <c r="D16" s="10">
        <f>SUM(D9:D14)</f>
        <v>565183.98</v>
      </c>
      <c r="E16" s="10">
        <f>SUM(E9:E14)</f>
        <v>564920.35</v>
      </c>
      <c r="F16" s="10">
        <f>E16-D16</f>
        <v>-263.63000000000466</v>
      </c>
      <c r="G16" s="10">
        <f t="shared" ref="G16:J16" si="2">SUM(G9:G14)</f>
        <v>0</v>
      </c>
      <c r="H16" s="10">
        <f t="shared" si="2"/>
        <v>80.540000000000006</v>
      </c>
      <c r="I16" s="10">
        <f t="shared" si="2"/>
        <v>0</v>
      </c>
      <c r="J16" s="10">
        <f t="shared" si="2"/>
        <v>-344.17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2/1 - 2/28/17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'January 2017'!E25</f>
        <v>602821.75</v>
      </c>
      <c r="E25" s="14">
        <f t="shared" ref="E25:E29" si="3">D25+SUM(G25:J25)</f>
        <v>623337.26</v>
      </c>
      <c r="F25" s="8">
        <f t="shared" ref="F25:F30" si="4">E25-D25</f>
        <v>20515.510000000009</v>
      </c>
      <c r="G25" s="8">
        <v>0</v>
      </c>
      <c r="H25" s="8">
        <v>9.75</v>
      </c>
      <c r="I25" s="8">
        <v>495.79</v>
      </c>
      <c r="J25" s="8">
        <v>20009.97</v>
      </c>
      <c r="L25" s="16"/>
    </row>
    <row r="26" spans="2:12" x14ac:dyDescent="0.25">
      <c r="B26" s="4">
        <v>8998074</v>
      </c>
      <c r="C26" s="4" t="s">
        <v>21</v>
      </c>
      <c r="D26" s="8">
        <f>'January 2017'!E26</f>
        <v>2527276.7999999993</v>
      </c>
      <c r="E26" s="8">
        <f t="shared" si="3"/>
        <v>2541343.2099999995</v>
      </c>
      <c r="F26" s="8">
        <f t="shared" si="4"/>
        <v>14066.410000000149</v>
      </c>
      <c r="G26" s="8">
        <v>0</v>
      </c>
      <c r="H26" s="8">
        <v>11.71</v>
      </c>
      <c r="I26" s="8">
        <v>6942</v>
      </c>
      <c r="J26" s="8">
        <v>7112.7</v>
      </c>
    </row>
    <row r="27" spans="2:12" hidden="1" x14ac:dyDescent="0.25">
      <c r="B27" s="4">
        <v>8998067</v>
      </c>
      <c r="C27" s="4" t="s">
        <v>22</v>
      </c>
      <c r="D27" s="8">
        <f>'December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'January 2017'!E29</f>
        <v>464827.94</v>
      </c>
      <c r="E29" s="8">
        <f t="shared" si="3"/>
        <v>469633.87</v>
      </c>
      <c r="F29" s="8">
        <f t="shared" si="4"/>
        <v>4805.929999999993</v>
      </c>
      <c r="G29" s="8">
        <v>0</v>
      </c>
      <c r="H29" s="8">
        <v>25.05</v>
      </c>
      <c r="I29" s="8">
        <v>0</v>
      </c>
      <c r="J29" s="8">
        <v>4780.88</v>
      </c>
    </row>
    <row r="30" spans="2:12" x14ac:dyDescent="0.25">
      <c r="B30" s="4">
        <v>8998016</v>
      </c>
      <c r="C30" s="4" t="s">
        <v>25</v>
      </c>
      <c r="D30" s="8">
        <f>'January 2017'!E30</f>
        <v>224312.92000000004</v>
      </c>
      <c r="E30" s="8">
        <f>D30+SUM(G30:J30)</f>
        <v>224172.17000000004</v>
      </c>
      <c r="F30" s="8">
        <f t="shared" si="4"/>
        <v>-140.75</v>
      </c>
      <c r="G30" s="8">
        <v>0</v>
      </c>
      <c r="H30" s="8">
        <v>-47.16</v>
      </c>
      <c r="I30" s="8">
        <v>0</v>
      </c>
      <c r="J30" s="8">
        <v>-93.59</v>
      </c>
    </row>
    <row r="32" spans="2:12" x14ac:dyDescent="0.25">
      <c r="B32" s="9"/>
      <c r="C32" s="9" t="s">
        <v>26</v>
      </c>
      <c r="D32" s="10">
        <f>SUM(D25:D30)</f>
        <v>3819239.4099999992</v>
      </c>
      <c r="E32" s="10">
        <f>SUM(E25:E30)</f>
        <v>3858486.51</v>
      </c>
      <c r="F32" s="10">
        <f>E32-D32</f>
        <v>39247.100000000559</v>
      </c>
      <c r="G32" s="10">
        <f t="shared" ref="G32:J32" si="5">SUM(G25:G30)</f>
        <v>0</v>
      </c>
      <c r="H32" s="10">
        <f t="shared" si="5"/>
        <v>-0.64999999999999147</v>
      </c>
      <c r="I32" s="10">
        <f t="shared" si="5"/>
        <v>7437.79</v>
      </c>
      <c r="J32" s="10">
        <f t="shared" si="5"/>
        <v>31809.960000000003</v>
      </c>
    </row>
    <row r="34" spans="2:10" x14ac:dyDescent="0.25">
      <c r="B34" s="9"/>
      <c r="C34" s="9" t="s">
        <v>27</v>
      </c>
      <c r="D34" s="10">
        <f>D32+D16</f>
        <v>4384423.3899999987</v>
      </c>
      <c r="E34" s="10">
        <f>E32+E16</f>
        <v>4423406.8599999994</v>
      </c>
      <c r="F34" s="10">
        <f>E34-D34</f>
        <v>38983.470000000671</v>
      </c>
      <c r="G34" s="10">
        <f t="shared" ref="G34:J34" si="6">G32+G16</f>
        <v>0</v>
      </c>
      <c r="H34" s="10">
        <f t="shared" si="6"/>
        <v>79.890000000000015</v>
      </c>
      <c r="I34" s="10">
        <f t="shared" si="6"/>
        <v>7437.79</v>
      </c>
      <c r="J34" s="10">
        <f t="shared" si="6"/>
        <v>31465.790000000005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P34"/>
  <sheetViews>
    <sheetView workbookViewId="0">
      <selection activeCell="G30" sqref="G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ht="15" customHeight="1" x14ac:dyDescent="0.25">
      <c r="D6" s="17" t="s">
        <v>58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'February 2017'!E14</f>
        <v>564920.35</v>
      </c>
      <c r="E14" s="8">
        <f>D14+SUM(G14:J14)</f>
        <v>564510.32999999996</v>
      </c>
      <c r="F14" s="8">
        <f t="shared" si="1"/>
        <v>-410.02000000001863</v>
      </c>
      <c r="G14" s="8">
        <v>0</v>
      </c>
      <c r="H14" s="8">
        <v>31.83</v>
      </c>
      <c r="I14" s="8">
        <v>0</v>
      </c>
      <c r="J14" s="8">
        <v>-441.85</v>
      </c>
    </row>
    <row r="16" spans="1:16" x14ac:dyDescent="0.25">
      <c r="B16" s="9"/>
      <c r="C16" s="9" t="s">
        <v>18</v>
      </c>
      <c r="D16" s="10">
        <f>SUM(D9:D14)</f>
        <v>564920.35</v>
      </c>
      <c r="E16" s="10">
        <f>SUM(E9:E14)</f>
        <v>564510.32999999996</v>
      </c>
      <c r="F16" s="10">
        <f>E16-D16</f>
        <v>-410.02000000001863</v>
      </c>
      <c r="G16" s="10">
        <f t="shared" ref="G16:J16" si="2">SUM(G9:G14)</f>
        <v>0</v>
      </c>
      <c r="H16" s="10">
        <f t="shared" si="2"/>
        <v>31.83</v>
      </c>
      <c r="I16" s="10">
        <f t="shared" si="2"/>
        <v>0</v>
      </c>
      <c r="J16" s="10">
        <f t="shared" si="2"/>
        <v>-441.85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3/1 - 3/31/17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'February 2017'!E25</f>
        <v>623337.26</v>
      </c>
      <c r="E25" s="14">
        <f t="shared" ref="E25:E29" si="3">D25+SUM(G25:J25)</f>
        <v>625053.63</v>
      </c>
      <c r="F25" s="8">
        <f t="shared" ref="F25:F30" si="4">E25-D25</f>
        <v>1716.3699999999953</v>
      </c>
      <c r="G25" s="8">
        <v>-13.97</v>
      </c>
      <c r="H25" s="8">
        <v>6.95</v>
      </c>
      <c r="I25" s="8">
        <v>1044.49</v>
      </c>
      <c r="J25" s="8">
        <v>678.9</v>
      </c>
      <c r="L25" s="16"/>
    </row>
    <row r="26" spans="2:12" x14ac:dyDescent="0.25">
      <c r="B26" s="4">
        <v>8998074</v>
      </c>
      <c r="C26" s="4" t="s">
        <v>21</v>
      </c>
      <c r="D26" s="8">
        <f>'February 2017'!E26</f>
        <v>2541343.2099999995</v>
      </c>
      <c r="E26" s="8">
        <f t="shared" si="3"/>
        <v>2542725.9499999997</v>
      </c>
      <c r="F26" s="8">
        <f t="shared" si="4"/>
        <v>1382.7400000002235</v>
      </c>
      <c r="G26" s="8">
        <v>0</v>
      </c>
      <c r="H26" s="8">
        <v>12.36</v>
      </c>
      <c r="I26" s="8">
        <v>3741.28</v>
      </c>
      <c r="J26" s="8">
        <v>-2370.9</v>
      </c>
    </row>
    <row r="27" spans="2:12" hidden="1" x14ac:dyDescent="0.25">
      <c r="B27" s="4">
        <v>8998067</v>
      </c>
      <c r="C27" s="4" t="s">
        <v>22</v>
      </c>
      <c r="D27" s="8">
        <f>'February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'February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'February 2017'!E29</f>
        <v>469633.87</v>
      </c>
      <c r="E29" s="8">
        <f t="shared" si="3"/>
        <v>479038.69</v>
      </c>
      <c r="F29" s="8">
        <f t="shared" si="4"/>
        <v>9404.820000000007</v>
      </c>
      <c r="G29" s="8">
        <v>0</v>
      </c>
      <c r="H29" s="8">
        <v>23</v>
      </c>
      <c r="I29" s="8">
        <v>0</v>
      </c>
      <c r="J29" s="8">
        <v>9381.82</v>
      </c>
    </row>
    <row r="30" spans="2:12" x14ac:dyDescent="0.25">
      <c r="B30" s="4">
        <v>8998016</v>
      </c>
      <c r="C30" s="4" t="s">
        <v>25</v>
      </c>
      <c r="D30" s="8">
        <f>'February 2017'!E30</f>
        <v>224172.17000000004</v>
      </c>
      <c r="E30" s="8">
        <f>D30+SUM(G30:J30)</f>
        <v>224056.37000000005</v>
      </c>
      <c r="F30" s="8">
        <f t="shared" si="4"/>
        <v>-115.79999999998836</v>
      </c>
      <c r="G30" s="8">
        <v>0</v>
      </c>
      <c r="H30" s="8">
        <v>12.87</v>
      </c>
      <c r="I30" s="8">
        <v>0</v>
      </c>
      <c r="J30" s="8">
        <v>-128.66999999999999</v>
      </c>
    </row>
    <row r="32" spans="2:12" x14ac:dyDescent="0.25">
      <c r="B32" s="9"/>
      <c r="C32" s="9" t="s">
        <v>26</v>
      </c>
      <c r="D32" s="10">
        <f>SUM(D25:D30)</f>
        <v>3858486.51</v>
      </c>
      <c r="E32" s="10">
        <f>SUM(E25:E30)</f>
        <v>3870874.6399999997</v>
      </c>
      <c r="F32" s="10">
        <f>E32-D32</f>
        <v>12388.129999999888</v>
      </c>
      <c r="G32" s="10">
        <f t="shared" ref="G32:J32" si="5">SUM(G25:G30)</f>
        <v>-13.97</v>
      </c>
      <c r="H32" s="10">
        <f t="shared" si="5"/>
        <v>55.18</v>
      </c>
      <c r="I32" s="10">
        <f t="shared" si="5"/>
        <v>4785.7700000000004</v>
      </c>
      <c r="J32" s="10">
        <f t="shared" si="5"/>
        <v>7561.15</v>
      </c>
    </row>
    <row r="34" spans="2:10" x14ac:dyDescent="0.25">
      <c r="B34" s="9"/>
      <c r="C34" s="9" t="s">
        <v>27</v>
      </c>
      <c r="D34" s="10">
        <f>D32+D16</f>
        <v>4423406.8599999994</v>
      </c>
      <c r="E34" s="10">
        <f>E32+E16</f>
        <v>4435384.97</v>
      </c>
      <c r="F34" s="10">
        <f>E34-D34</f>
        <v>11978.110000000335</v>
      </c>
      <c r="G34" s="10">
        <f t="shared" ref="G34:J34" si="6">G32+G16</f>
        <v>-13.97</v>
      </c>
      <c r="H34" s="10">
        <f t="shared" si="6"/>
        <v>87.009999999999991</v>
      </c>
      <c r="I34" s="10">
        <f t="shared" si="6"/>
        <v>4785.7700000000004</v>
      </c>
      <c r="J34" s="10">
        <f t="shared" si="6"/>
        <v>7119.2999999999993</v>
      </c>
    </row>
  </sheetData>
  <mergeCells count="1">
    <mergeCell ref="D6:D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P34"/>
  <sheetViews>
    <sheetView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59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'March 2017'!E14</f>
        <v>564510.32999999996</v>
      </c>
      <c r="E14" s="8">
        <f>D14+SUM(G14:J14)</f>
        <v>563941.13</v>
      </c>
      <c r="F14" s="8">
        <f t="shared" si="1"/>
        <v>-569.19999999995343</v>
      </c>
      <c r="G14" s="8">
        <v>-402.93</v>
      </c>
      <c r="H14" s="8">
        <v>38.729999999999997</v>
      </c>
      <c r="I14" s="8">
        <v>0</v>
      </c>
      <c r="J14" s="8">
        <v>-205</v>
      </c>
    </row>
    <row r="16" spans="1:16" x14ac:dyDescent="0.25">
      <c r="B16" s="9"/>
      <c r="C16" s="9" t="s">
        <v>18</v>
      </c>
      <c r="D16" s="10">
        <f>SUM(D9:D14)</f>
        <v>564510.32999999996</v>
      </c>
      <c r="E16" s="10">
        <f>SUM(E9:E14)</f>
        <v>563941.13</v>
      </c>
      <c r="F16" s="10">
        <f>E16-D16</f>
        <v>-569.19999999995343</v>
      </c>
      <c r="G16" s="10">
        <f t="shared" ref="G16:J16" si="2">SUM(G9:G14)</f>
        <v>-402.93</v>
      </c>
      <c r="H16" s="10">
        <f t="shared" si="2"/>
        <v>38.729999999999997</v>
      </c>
      <c r="I16" s="10">
        <f t="shared" si="2"/>
        <v>0</v>
      </c>
      <c r="J16" s="10">
        <f t="shared" si="2"/>
        <v>-205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4/1 - 4/30/17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'March 2017'!E25</f>
        <v>625053.63</v>
      </c>
      <c r="E25" s="14">
        <f t="shared" ref="E25:E29" si="3">D25+SUM(G25:J25)</f>
        <v>632029.68000000005</v>
      </c>
      <c r="F25" s="8">
        <f t="shared" ref="F25:F30" si="4">E25-D25</f>
        <v>6976.0500000000466</v>
      </c>
      <c r="G25" s="8">
        <v>-1148.22</v>
      </c>
      <c r="H25" s="8">
        <v>9.33</v>
      </c>
      <c r="I25" s="8">
        <v>282.67</v>
      </c>
      <c r="J25" s="8">
        <v>7832.27</v>
      </c>
      <c r="L25" s="16"/>
    </row>
    <row r="26" spans="2:12" x14ac:dyDescent="0.25">
      <c r="B26" s="4">
        <v>8998074</v>
      </c>
      <c r="C26" s="4" t="s">
        <v>21</v>
      </c>
      <c r="D26" s="8">
        <f>'March 2017'!E26</f>
        <v>2542725.9499999997</v>
      </c>
      <c r="E26" s="8">
        <f t="shared" si="3"/>
        <v>2556664.94</v>
      </c>
      <c r="F26" s="8">
        <f t="shared" si="4"/>
        <v>13938.990000000224</v>
      </c>
      <c r="G26" s="8">
        <v>-2478.7199999999998</v>
      </c>
      <c r="H26" s="8">
        <v>18.18</v>
      </c>
      <c r="I26" s="8">
        <v>4545.0200000000004</v>
      </c>
      <c r="J26" s="8">
        <v>11854.51</v>
      </c>
    </row>
    <row r="27" spans="2:12" hidden="1" x14ac:dyDescent="0.25">
      <c r="B27" s="4">
        <v>8998067</v>
      </c>
      <c r="C27" s="4" t="s">
        <v>22</v>
      </c>
      <c r="D27" s="8">
        <f>'March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'March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'March 2017'!E29</f>
        <v>479038.69</v>
      </c>
      <c r="E29" s="8">
        <f t="shared" si="3"/>
        <v>488530.98</v>
      </c>
      <c r="F29" s="8">
        <f t="shared" si="4"/>
        <v>9492.289999999979</v>
      </c>
      <c r="G29" s="8">
        <v>-302.43</v>
      </c>
      <c r="H29" s="8">
        <v>30.65</v>
      </c>
      <c r="I29" s="8">
        <v>0</v>
      </c>
      <c r="J29" s="8">
        <v>9764.07</v>
      </c>
    </row>
    <row r="30" spans="2:12" x14ac:dyDescent="0.25">
      <c r="B30" s="4">
        <v>8998016</v>
      </c>
      <c r="C30" s="4" t="s">
        <v>25</v>
      </c>
      <c r="D30" s="8">
        <f>'March 2017'!E30</f>
        <v>224056.37000000005</v>
      </c>
      <c r="E30" s="8">
        <f>D30+SUM(G30:J30)</f>
        <v>223867.91000000006</v>
      </c>
      <c r="F30" s="8">
        <f t="shared" si="4"/>
        <v>-188.45999999999185</v>
      </c>
      <c r="G30" s="8">
        <v>-159.86000000000001</v>
      </c>
      <c r="H30" s="8">
        <v>15.21</v>
      </c>
      <c r="I30" s="8">
        <v>0</v>
      </c>
      <c r="J30" s="8">
        <v>-43.81</v>
      </c>
    </row>
    <row r="32" spans="2:12" x14ac:dyDescent="0.25">
      <c r="B32" s="9"/>
      <c r="C32" s="9" t="s">
        <v>26</v>
      </c>
      <c r="D32" s="10">
        <f>SUM(D25:D30)</f>
        <v>3870874.6399999997</v>
      </c>
      <c r="E32" s="10">
        <f>SUM(E25:E30)</f>
        <v>3901093.5100000002</v>
      </c>
      <c r="F32" s="10">
        <f>E32-D32</f>
        <v>30218.870000000577</v>
      </c>
      <c r="G32" s="10">
        <f t="shared" ref="G32:J32" si="5">SUM(G25:G30)</f>
        <v>-4089.2299999999996</v>
      </c>
      <c r="H32" s="10">
        <f t="shared" si="5"/>
        <v>73.37</v>
      </c>
      <c r="I32" s="10">
        <f t="shared" si="5"/>
        <v>4827.6900000000005</v>
      </c>
      <c r="J32" s="10">
        <f t="shared" si="5"/>
        <v>29407.039999999997</v>
      </c>
    </row>
    <row r="34" spans="2:10" x14ac:dyDescent="0.25">
      <c r="B34" s="9"/>
      <c r="C34" s="9" t="s">
        <v>27</v>
      </c>
      <c r="D34" s="10">
        <f>D32+D16</f>
        <v>4435384.97</v>
      </c>
      <c r="E34" s="10">
        <f>E32+E16</f>
        <v>4465034.6400000006</v>
      </c>
      <c r="F34" s="10">
        <f>E34-D34</f>
        <v>29649.670000000857</v>
      </c>
      <c r="G34" s="10">
        <f t="shared" ref="G34:J34" si="6">G32+G16</f>
        <v>-4492.16</v>
      </c>
      <c r="H34" s="10">
        <f t="shared" si="6"/>
        <v>112.1</v>
      </c>
      <c r="I34" s="10">
        <f t="shared" si="6"/>
        <v>4827.6900000000005</v>
      </c>
      <c r="J34" s="10">
        <f t="shared" si="6"/>
        <v>29202.039999999997</v>
      </c>
    </row>
  </sheetData>
  <mergeCells count="1">
    <mergeCell ref="D6:D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P34"/>
  <sheetViews>
    <sheetView workbookViewId="0">
      <selection activeCell="G31" sqref="G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'April 2017'!E14</f>
        <v>563941.13</v>
      </c>
      <c r="E14" s="8">
        <f>D14+SUM(G14:J14)</f>
        <v>564344.05000000005</v>
      </c>
      <c r="F14" s="8">
        <f t="shared" si="1"/>
        <v>402.92000000004191</v>
      </c>
      <c r="G14" s="8">
        <v>-347.86</v>
      </c>
      <c r="H14" s="8">
        <v>820.97</v>
      </c>
      <c r="I14" s="8">
        <v>0</v>
      </c>
      <c r="J14" s="8">
        <v>-70.19</v>
      </c>
    </row>
    <row r="16" spans="1:16" x14ac:dyDescent="0.25">
      <c r="B16" s="9"/>
      <c r="C16" s="9" t="s">
        <v>18</v>
      </c>
      <c r="D16" s="10">
        <f>SUM(D9:D14)</f>
        <v>563941.13</v>
      </c>
      <c r="E16" s="10">
        <f>SUM(E9:E14)</f>
        <v>564344.05000000005</v>
      </c>
      <c r="F16" s="10">
        <f>E16-D16</f>
        <v>402.92000000004191</v>
      </c>
      <c r="G16" s="10">
        <f t="shared" ref="G16:J16" si="2">SUM(G9:G14)</f>
        <v>-347.86</v>
      </c>
      <c r="H16" s="10">
        <f t="shared" si="2"/>
        <v>820.97</v>
      </c>
      <c r="I16" s="10">
        <f t="shared" si="2"/>
        <v>0</v>
      </c>
      <c r="J16" s="10">
        <f t="shared" si="2"/>
        <v>-70.19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5/1 - 5/31/17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'April 2017'!E25</f>
        <v>632029.68000000005</v>
      </c>
      <c r="E25" s="14">
        <f t="shared" ref="E25:E29" si="3">D25+SUM(G25:J25)</f>
        <v>638273.04</v>
      </c>
      <c r="F25" s="8">
        <f t="shared" ref="F25:F30" si="4">E25-D25</f>
        <v>6243.359999999986</v>
      </c>
      <c r="G25" s="8">
        <v>0</v>
      </c>
      <c r="H25" s="8">
        <v>11.24</v>
      </c>
      <c r="I25" s="8">
        <v>751.75</v>
      </c>
      <c r="J25" s="8">
        <v>5480.37</v>
      </c>
      <c r="L25" s="16"/>
    </row>
    <row r="26" spans="2:12" x14ac:dyDescent="0.25">
      <c r="B26" s="4">
        <v>8998074</v>
      </c>
      <c r="C26" s="4" t="s">
        <v>21</v>
      </c>
      <c r="D26" s="8">
        <f>'April 2017'!E26</f>
        <v>2556664.94</v>
      </c>
      <c r="E26" s="8">
        <f t="shared" si="3"/>
        <v>2569970.64</v>
      </c>
      <c r="F26" s="8">
        <f t="shared" si="4"/>
        <v>13305.700000000186</v>
      </c>
      <c r="G26" s="8">
        <v>0</v>
      </c>
      <c r="H26" s="8">
        <v>21.55</v>
      </c>
      <c r="I26" s="8">
        <v>3800.55</v>
      </c>
      <c r="J26" s="8">
        <v>9483.6</v>
      </c>
    </row>
    <row r="27" spans="2:12" hidden="1" x14ac:dyDescent="0.25">
      <c r="B27" s="4">
        <v>8998067</v>
      </c>
      <c r="C27" s="4" t="s">
        <v>22</v>
      </c>
      <c r="D27" s="8">
        <f>'April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'April 2017'!E29</f>
        <v>488530.98</v>
      </c>
      <c r="E29" s="8">
        <f t="shared" si="3"/>
        <v>494997.77999999997</v>
      </c>
      <c r="F29" s="8">
        <f t="shared" si="4"/>
        <v>6466.7999999999884</v>
      </c>
      <c r="G29" s="8">
        <v>0</v>
      </c>
      <c r="H29" s="8">
        <v>33.409999999999997</v>
      </c>
      <c r="I29" s="8">
        <v>0</v>
      </c>
      <c r="J29" s="8">
        <v>6433.39</v>
      </c>
    </row>
    <row r="30" spans="2:12" x14ac:dyDescent="0.25">
      <c r="B30" s="4">
        <v>8998016</v>
      </c>
      <c r="C30" s="4" t="s">
        <v>25</v>
      </c>
      <c r="D30" s="8">
        <f>'April 2017'!E30</f>
        <v>223867.91000000006</v>
      </c>
      <c r="E30" s="8">
        <f>D30+SUM(G30:J30)</f>
        <v>223990.98000000007</v>
      </c>
      <c r="F30" s="8">
        <f t="shared" si="4"/>
        <v>123.07000000000698</v>
      </c>
      <c r="G30" s="8">
        <v>0</v>
      </c>
      <c r="H30" s="8">
        <v>269.64</v>
      </c>
      <c r="I30" s="8">
        <v>0</v>
      </c>
      <c r="J30" s="8">
        <v>-146.57</v>
      </c>
    </row>
    <row r="32" spans="2:12" x14ac:dyDescent="0.25">
      <c r="B32" s="9"/>
      <c r="C32" s="9" t="s">
        <v>26</v>
      </c>
      <c r="D32" s="10">
        <f>SUM(D25:D30)</f>
        <v>3901093.5100000002</v>
      </c>
      <c r="E32" s="10">
        <f>SUM(E25:E30)</f>
        <v>3927232.44</v>
      </c>
      <c r="F32" s="10">
        <f>E32-D32</f>
        <v>26138.929999999702</v>
      </c>
      <c r="G32" s="10">
        <f t="shared" ref="G32:J32" si="5">SUM(G25:G30)</f>
        <v>0</v>
      </c>
      <c r="H32" s="10">
        <f t="shared" si="5"/>
        <v>335.84</v>
      </c>
      <c r="I32" s="10">
        <f t="shared" si="5"/>
        <v>4552.3</v>
      </c>
      <c r="J32" s="10">
        <f t="shared" si="5"/>
        <v>21250.79</v>
      </c>
    </row>
    <row r="34" spans="2:10" x14ac:dyDescent="0.25">
      <c r="B34" s="9"/>
      <c r="C34" s="9" t="s">
        <v>27</v>
      </c>
      <c r="D34" s="10">
        <f>D32+D16</f>
        <v>4465034.6400000006</v>
      </c>
      <c r="E34" s="10">
        <f>E32+E16</f>
        <v>4491576.49</v>
      </c>
      <c r="F34" s="10">
        <f>E34-D34</f>
        <v>26541.849999999627</v>
      </c>
      <c r="G34" s="10">
        <f t="shared" ref="G34:J34" si="6">G32+G16</f>
        <v>-347.86</v>
      </c>
      <c r="H34" s="10">
        <f t="shared" si="6"/>
        <v>1156.81</v>
      </c>
      <c r="I34" s="10">
        <f t="shared" si="6"/>
        <v>4552.3</v>
      </c>
      <c r="J34" s="10">
        <f t="shared" si="6"/>
        <v>21180.600000000002</v>
      </c>
    </row>
  </sheetData>
  <mergeCells count="1">
    <mergeCell ref="D6:D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P34"/>
  <sheetViews>
    <sheetView workbookViewId="0">
      <selection activeCell="J14" sqref="J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'May 2017'!E14</f>
        <v>564344.05000000005</v>
      </c>
      <c r="E14" s="8">
        <f>D14+SUM(G14:J14)</f>
        <v>564195.5</v>
      </c>
      <c r="F14" s="8">
        <f t="shared" si="1"/>
        <v>-148.55000000004657</v>
      </c>
      <c r="G14" s="8">
        <v>0</v>
      </c>
      <c r="H14" s="8">
        <v>140.4</v>
      </c>
      <c r="I14" s="8">
        <v>0</v>
      </c>
      <c r="J14" s="8">
        <v>-288.95</v>
      </c>
    </row>
    <row r="16" spans="1:16" x14ac:dyDescent="0.25">
      <c r="B16" s="9"/>
      <c r="C16" s="9" t="s">
        <v>18</v>
      </c>
      <c r="D16" s="10">
        <f>SUM(D9:D14)</f>
        <v>564344.05000000005</v>
      </c>
      <c r="E16" s="10">
        <f>SUM(E9:E14)</f>
        <v>564195.5</v>
      </c>
      <c r="F16" s="10">
        <f>E16-D16</f>
        <v>-148.55000000004657</v>
      </c>
      <c r="G16" s="10">
        <f t="shared" ref="G16:J16" si="2">SUM(G9:G14)</f>
        <v>0</v>
      </c>
      <c r="H16" s="10">
        <f t="shared" si="2"/>
        <v>140.4</v>
      </c>
      <c r="I16" s="10">
        <f t="shared" si="2"/>
        <v>0</v>
      </c>
      <c r="J16" s="10">
        <f t="shared" si="2"/>
        <v>-288.95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6/1 - 6/30/17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2017'!E25</f>
        <v>638273.04</v>
      </c>
      <c r="E25" s="14">
        <f t="shared" ref="E25:E29" si="3">D25+SUM(G25:J25)</f>
        <v>582625.31000000006</v>
      </c>
      <c r="F25" s="8">
        <f t="shared" ref="F25:F30" si="4">E25-D25</f>
        <v>-55647.729999999981</v>
      </c>
      <c r="G25" s="8">
        <v>-27.93</v>
      </c>
      <c r="H25" s="8">
        <v>13.25</v>
      </c>
      <c r="I25" s="8">
        <v>1180.8</v>
      </c>
      <c r="J25" s="8">
        <v>-56813.85</v>
      </c>
      <c r="L25" s="16"/>
    </row>
    <row r="26" spans="2:12" x14ac:dyDescent="0.25">
      <c r="B26" s="4">
        <v>8998074</v>
      </c>
      <c r="C26" s="4" t="s">
        <v>21</v>
      </c>
      <c r="D26" s="8">
        <f>'May 2017'!E26</f>
        <v>2569970.64</v>
      </c>
      <c r="E26" s="8">
        <f t="shared" si="3"/>
        <v>2565262.5700000003</v>
      </c>
      <c r="F26" s="8">
        <f t="shared" si="4"/>
        <v>-4708.0699999998324</v>
      </c>
      <c r="G26" s="8">
        <v>0</v>
      </c>
      <c r="H26" s="8">
        <v>26.62</v>
      </c>
      <c r="I26" s="8">
        <v>4748.91</v>
      </c>
      <c r="J26" s="8">
        <v>-9483.6</v>
      </c>
    </row>
    <row r="27" spans="2:12" hidden="1" x14ac:dyDescent="0.25">
      <c r="B27" s="4">
        <v>8998067</v>
      </c>
      <c r="C27" s="4" t="s">
        <v>22</v>
      </c>
      <c r="D27" s="8">
        <f>'May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2017'!E29</f>
        <v>494997.77999999997</v>
      </c>
      <c r="E29" s="8">
        <f t="shared" si="3"/>
        <v>568491.84</v>
      </c>
      <c r="F29" s="8">
        <f t="shared" si="4"/>
        <v>73494.06</v>
      </c>
      <c r="G29" s="8">
        <v>0</v>
      </c>
      <c r="H29" s="8">
        <v>39.200000000000003</v>
      </c>
      <c r="I29" s="8">
        <v>1199.76</v>
      </c>
      <c r="J29" s="8">
        <v>72255.100000000006</v>
      </c>
    </row>
    <row r="30" spans="2:12" x14ac:dyDescent="0.25">
      <c r="B30" s="4">
        <v>8998016</v>
      </c>
      <c r="C30" s="4" t="s">
        <v>25</v>
      </c>
      <c r="D30" s="8">
        <f>'May 2017'!E30</f>
        <v>223990.98000000007</v>
      </c>
      <c r="E30" s="8">
        <f>D30+SUM(G30:J30)</f>
        <v>223964.11000000007</v>
      </c>
      <c r="F30" s="8">
        <f t="shared" si="4"/>
        <v>-26.869999999995343</v>
      </c>
      <c r="G30" s="8">
        <v>0</v>
      </c>
      <c r="H30" s="8">
        <v>64.319999999999993</v>
      </c>
      <c r="I30" s="8">
        <v>0</v>
      </c>
      <c r="J30" s="8">
        <v>-91.19</v>
      </c>
    </row>
    <row r="32" spans="2:12" x14ac:dyDescent="0.25">
      <c r="B32" s="9"/>
      <c r="C32" s="9" t="s">
        <v>26</v>
      </c>
      <c r="D32" s="10">
        <f>SUM(D25:D30)</f>
        <v>3927232.44</v>
      </c>
      <c r="E32" s="10">
        <f>SUM(E25:E30)</f>
        <v>3940343.83</v>
      </c>
      <c r="F32" s="10">
        <f>E32-D32</f>
        <v>13111.39000000013</v>
      </c>
      <c r="G32" s="10">
        <f t="shared" ref="G32:J32" si="5">SUM(G25:G30)</f>
        <v>-27.93</v>
      </c>
      <c r="H32" s="10">
        <f t="shared" si="5"/>
        <v>143.38999999999999</v>
      </c>
      <c r="I32" s="10">
        <f t="shared" si="5"/>
        <v>7129.47</v>
      </c>
      <c r="J32" s="10">
        <f t="shared" si="5"/>
        <v>5866.4600000000091</v>
      </c>
    </row>
    <row r="34" spans="2:10" x14ac:dyDescent="0.25">
      <c r="B34" s="9"/>
      <c r="C34" s="9" t="s">
        <v>27</v>
      </c>
      <c r="D34" s="10">
        <f>D32+D16</f>
        <v>4491576.49</v>
      </c>
      <c r="E34" s="10">
        <f>E32+E16</f>
        <v>4504539.33</v>
      </c>
      <c r="F34" s="10">
        <f>E34-D34</f>
        <v>12962.839999999851</v>
      </c>
      <c r="G34" s="10">
        <f t="shared" ref="G34:J34" si="6">G32+G16</f>
        <v>-27.93</v>
      </c>
      <c r="H34" s="10">
        <f t="shared" si="6"/>
        <v>283.78999999999996</v>
      </c>
      <c r="I34" s="10">
        <f t="shared" si="6"/>
        <v>7129.47</v>
      </c>
      <c r="J34" s="10">
        <f t="shared" si="6"/>
        <v>5577.5100000000093</v>
      </c>
    </row>
  </sheetData>
  <mergeCells count="1">
    <mergeCell ref="D6:D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P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'June 2017'!E14</f>
        <v>564195.5</v>
      </c>
      <c r="E14" s="8">
        <f>D14+SUM(G14:J14)</f>
        <v>566435.04</v>
      </c>
      <c r="F14" s="8">
        <f t="shared" si="1"/>
        <v>2239.5400000000373</v>
      </c>
      <c r="G14" s="8">
        <v>-403.15</v>
      </c>
      <c r="H14" s="8">
        <v>2704.94</v>
      </c>
      <c r="I14" s="8">
        <v>0</v>
      </c>
      <c r="J14" s="8">
        <v>-62.25</v>
      </c>
    </row>
    <row r="16" spans="1:16" x14ac:dyDescent="0.25">
      <c r="B16" s="9"/>
      <c r="C16" s="9" t="s">
        <v>18</v>
      </c>
      <c r="D16" s="10">
        <f>SUM(D9:D14)</f>
        <v>564195.5</v>
      </c>
      <c r="E16" s="10">
        <f>SUM(E9:E14)</f>
        <v>566435.04</v>
      </c>
      <c r="F16" s="10">
        <f>E16-D16</f>
        <v>2239.5400000000373</v>
      </c>
      <c r="G16" s="10">
        <f t="shared" ref="G16:J16" si="2">SUM(G9:G14)</f>
        <v>-403.15</v>
      </c>
      <c r="H16" s="10">
        <f t="shared" si="2"/>
        <v>2704.94</v>
      </c>
      <c r="I16" s="10">
        <f t="shared" si="2"/>
        <v>0</v>
      </c>
      <c r="J16" s="10">
        <f t="shared" si="2"/>
        <v>-62.25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7/1 - 7/30/17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2017'!E25</f>
        <v>582625.31000000006</v>
      </c>
      <c r="E25" s="14">
        <f t="shared" ref="E25:E29" si="3">D25+SUM(G25:J25)</f>
        <v>595525.27</v>
      </c>
      <c r="F25" s="8">
        <f t="shared" ref="F25:F30" si="4">E25-D25</f>
        <v>12899.959999999963</v>
      </c>
      <c r="G25" s="8">
        <v>-1131.93</v>
      </c>
      <c r="H25" s="8">
        <v>14.14</v>
      </c>
      <c r="I25" s="8">
        <v>399.14</v>
      </c>
      <c r="J25" s="8">
        <v>13618.61</v>
      </c>
      <c r="L25" s="16"/>
    </row>
    <row r="26" spans="2:12" x14ac:dyDescent="0.25">
      <c r="B26" s="4">
        <v>8998074</v>
      </c>
      <c r="C26" s="4" t="s">
        <v>21</v>
      </c>
      <c r="D26" s="8">
        <f>'June 2017'!E26</f>
        <v>2565262.5700000003</v>
      </c>
      <c r="E26" s="8">
        <f t="shared" si="3"/>
        <v>2574303.7100000004</v>
      </c>
      <c r="F26" s="8">
        <f t="shared" si="4"/>
        <v>9041.1400000001304</v>
      </c>
      <c r="G26" s="8">
        <v>-2511.42</v>
      </c>
      <c r="H26" s="8">
        <v>32.35</v>
      </c>
      <c r="I26" s="8">
        <v>4407.51</v>
      </c>
      <c r="J26" s="8">
        <v>7112.7</v>
      </c>
    </row>
    <row r="27" spans="2:12" hidden="1" x14ac:dyDescent="0.25">
      <c r="B27" s="4">
        <v>8998067</v>
      </c>
      <c r="C27" s="4" t="s">
        <v>22</v>
      </c>
      <c r="D27" s="8">
        <f>'June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'June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2017'!E29</f>
        <v>568491.84</v>
      </c>
      <c r="E29" s="8">
        <f t="shared" si="3"/>
        <v>580719.77999999991</v>
      </c>
      <c r="F29" s="8">
        <f t="shared" si="4"/>
        <v>12227.939999999944</v>
      </c>
      <c r="G29" s="8">
        <v>-374.35</v>
      </c>
      <c r="H29" s="8">
        <v>41.65</v>
      </c>
      <c r="I29" s="8">
        <v>0</v>
      </c>
      <c r="J29" s="8">
        <v>12560.64</v>
      </c>
    </row>
    <row r="30" spans="2:12" x14ac:dyDescent="0.25">
      <c r="B30" s="4">
        <v>8998016</v>
      </c>
      <c r="C30" s="4" t="s">
        <v>25</v>
      </c>
      <c r="D30" s="8">
        <f>'June 2017'!E30</f>
        <v>223964.11000000007</v>
      </c>
      <c r="E30" s="8">
        <f>D30+SUM(G30:J30)</f>
        <v>224708.70000000007</v>
      </c>
      <c r="F30" s="8">
        <f t="shared" si="4"/>
        <v>744.58999999999651</v>
      </c>
      <c r="G30" s="8">
        <v>-159.94999999999999</v>
      </c>
      <c r="H30" s="8">
        <v>888.65</v>
      </c>
      <c r="I30" s="8">
        <v>0</v>
      </c>
      <c r="J30" s="8">
        <v>15.89</v>
      </c>
    </row>
    <row r="32" spans="2:12" x14ac:dyDescent="0.25">
      <c r="B32" s="9"/>
      <c r="C32" s="9" t="s">
        <v>26</v>
      </c>
      <c r="D32" s="10">
        <f>SUM(D25:D30)</f>
        <v>3940343.83</v>
      </c>
      <c r="E32" s="10">
        <f>SUM(E25:E30)</f>
        <v>3975257.4600000004</v>
      </c>
      <c r="F32" s="10">
        <f>E32-D32</f>
        <v>34913.630000000354</v>
      </c>
      <c r="G32" s="10">
        <f t="shared" ref="G32:J32" si="5">SUM(G25:G30)</f>
        <v>-4177.6500000000005</v>
      </c>
      <c r="H32" s="10">
        <f t="shared" si="5"/>
        <v>976.79</v>
      </c>
      <c r="I32" s="10">
        <f t="shared" si="5"/>
        <v>4806.6500000000005</v>
      </c>
      <c r="J32" s="10">
        <f t="shared" si="5"/>
        <v>33307.839999999997</v>
      </c>
    </row>
    <row r="34" spans="2:10" x14ac:dyDescent="0.25">
      <c r="B34" s="9"/>
      <c r="C34" s="9" t="s">
        <v>27</v>
      </c>
      <c r="D34" s="10">
        <f>D32+D16</f>
        <v>4504539.33</v>
      </c>
      <c r="E34" s="10">
        <f>E32+E16</f>
        <v>4541692.5</v>
      </c>
      <c r="F34" s="10">
        <f>E34-D34</f>
        <v>37153.169999999925</v>
      </c>
      <c r="G34" s="10">
        <f t="shared" ref="G34:J34" si="6">G32+G16</f>
        <v>-4580.8</v>
      </c>
      <c r="H34" s="10">
        <f t="shared" si="6"/>
        <v>3681.73</v>
      </c>
      <c r="I34" s="10">
        <f t="shared" si="6"/>
        <v>4806.6500000000005</v>
      </c>
      <c r="J34" s="10">
        <f t="shared" si="6"/>
        <v>33245.589999999997</v>
      </c>
    </row>
  </sheetData>
  <mergeCells count="1">
    <mergeCell ref="D6:D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P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'July 2017'!E14</f>
        <v>566435.04</v>
      </c>
      <c r="E14" s="8">
        <f>D14+SUM(G14:J14)</f>
        <v>566763.46000000008</v>
      </c>
      <c r="F14" s="8">
        <f t="shared" si="1"/>
        <v>328.42000000004191</v>
      </c>
      <c r="G14" s="8">
        <v>0</v>
      </c>
      <c r="H14" s="8">
        <v>103.92</v>
      </c>
      <c r="I14" s="8">
        <v>0</v>
      </c>
      <c r="J14" s="8">
        <v>224.5</v>
      </c>
    </row>
    <row r="16" spans="1:16" x14ac:dyDescent="0.25">
      <c r="B16" s="9"/>
      <c r="C16" s="9" t="s">
        <v>18</v>
      </c>
      <c r="D16" s="10">
        <f>SUM(D9:D14)</f>
        <v>566435.04</v>
      </c>
      <c r="E16" s="10">
        <f>SUM(E9:E14)</f>
        <v>566763.46000000008</v>
      </c>
      <c r="F16" s="10">
        <f>E16-D16</f>
        <v>328.42000000004191</v>
      </c>
      <c r="G16" s="10">
        <f t="shared" ref="G16:J16" si="2">SUM(G9:G14)</f>
        <v>0</v>
      </c>
      <c r="H16" s="10">
        <f t="shared" si="2"/>
        <v>103.92</v>
      </c>
      <c r="I16" s="10">
        <f t="shared" si="2"/>
        <v>0</v>
      </c>
      <c r="J16" s="10">
        <f t="shared" si="2"/>
        <v>224.5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8/1 - 8/31/17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2017'!E25</f>
        <v>595525.27</v>
      </c>
      <c r="E25" s="14">
        <f t="shared" ref="E25:E29" si="3">D25+SUM(G25:J25)</f>
        <v>596232.80000000005</v>
      </c>
      <c r="F25" s="8">
        <f t="shared" ref="F25:F30" si="4">E25-D25</f>
        <v>707.53000000002794</v>
      </c>
      <c r="G25" s="8">
        <v>0</v>
      </c>
      <c r="H25" s="8">
        <v>16.61</v>
      </c>
      <c r="I25" s="8">
        <v>510.4</v>
      </c>
      <c r="J25" s="8">
        <v>180.52</v>
      </c>
      <c r="L25" s="16"/>
    </row>
    <row r="26" spans="2:12" x14ac:dyDescent="0.25">
      <c r="B26" s="4">
        <v>8998074</v>
      </c>
      <c r="C26" s="4" t="s">
        <v>21</v>
      </c>
      <c r="D26" s="8">
        <f>'July 2017'!E26</f>
        <v>2574303.7100000004</v>
      </c>
      <c r="E26" s="8">
        <f t="shared" si="3"/>
        <v>2590338.1600000006</v>
      </c>
      <c r="F26" s="8">
        <f t="shared" si="4"/>
        <v>16034.450000000186</v>
      </c>
      <c r="G26" s="8">
        <v>0</v>
      </c>
      <c r="H26" s="8">
        <v>40.35</v>
      </c>
      <c r="I26" s="8">
        <v>4139.59</v>
      </c>
      <c r="J26" s="8">
        <v>11854.51</v>
      </c>
    </row>
    <row r="27" spans="2:12" hidden="1" x14ac:dyDescent="0.25">
      <c r="B27" s="4">
        <v>8998067</v>
      </c>
      <c r="C27" s="4" t="s">
        <v>22</v>
      </c>
      <c r="D27" s="8">
        <f>'July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2017'!E29</f>
        <v>580719.77999999991</v>
      </c>
      <c r="E29" s="8">
        <f t="shared" si="3"/>
        <v>580478.43999999994</v>
      </c>
      <c r="F29" s="8">
        <f t="shared" si="4"/>
        <v>-241.3399999999674</v>
      </c>
      <c r="G29" s="8">
        <v>0</v>
      </c>
      <c r="H29" s="8">
        <v>46.52</v>
      </c>
      <c r="I29" s="8">
        <v>0</v>
      </c>
      <c r="J29" s="8">
        <v>-287.86</v>
      </c>
    </row>
    <row r="30" spans="2:12" x14ac:dyDescent="0.25">
      <c r="B30" s="4">
        <v>8998016</v>
      </c>
      <c r="C30" s="4" t="s">
        <v>25</v>
      </c>
      <c r="D30" s="8">
        <f>'July 2017'!E30</f>
        <v>224708.70000000007</v>
      </c>
      <c r="E30" s="8">
        <f>D30+SUM(G30:J30)</f>
        <v>224858.72000000006</v>
      </c>
      <c r="F30" s="8">
        <f t="shared" si="4"/>
        <v>150.01999999998952</v>
      </c>
      <c r="G30" s="8">
        <v>0</v>
      </c>
      <c r="H30" s="8">
        <v>33.44</v>
      </c>
      <c r="I30" s="8">
        <v>0</v>
      </c>
      <c r="J30" s="8">
        <v>116.58</v>
      </c>
    </row>
    <row r="32" spans="2:12" x14ac:dyDescent="0.25">
      <c r="B32" s="9"/>
      <c r="C32" s="9" t="s">
        <v>26</v>
      </c>
      <c r="D32" s="10">
        <f>SUM(D25:D30)</f>
        <v>3975257.4600000004</v>
      </c>
      <c r="E32" s="10">
        <f>SUM(E25:E30)</f>
        <v>3991908.120000001</v>
      </c>
      <c r="F32" s="10">
        <f>E32-D32</f>
        <v>16650.660000000615</v>
      </c>
      <c r="G32" s="10">
        <f t="shared" ref="G32:J32" si="5">SUM(G25:G30)</f>
        <v>0</v>
      </c>
      <c r="H32" s="10">
        <f t="shared" si="5"/>
        <v>136.92000000000002</v>
      </c>
      <c r="I32" s="10">
        <f t="shared" si="5"/>
        <v>4649.99</v>
      </c>
      <c r="J32" s="10">
        <f t="shared" si="5"/>
        <v>11863.75</v>
      </c>
    </row>
    <row r="34" spans="2:10" x14ac:dyDescent="0.25">
      <c r="B34" s="9"/>
      <c r="C34" s="9" t="s">
        <v>27</v>
      </c>
      <c r="D34" s="10">
        <f>D32+D16</f>
        <v>4541692.5</v>
      </c>
      <c r="E34" s="10">
        <f>E32+E16</f>
        <v>4558671.580000001</v>
      </c>
      <c r="F34" s="10">
        <f>E34-D34</f>
        <v>16979.080000001006</v>
      </c>
      <c r="G34" s="10">
        <f t="shared" ref="G34:J34" si="6">G32+G16</f>
        <v>0</v>
      </c>
      <c r="H34" s="10">
        <f t="shared" si="6"/>
        <v>240.84000000000003</v>
      </c>
      <c r="I34" s="10">
        <f t="shared" si="6"/>
        <v>4649.99</v>
      </c>
      <c r="J34" s="10">
        <f t="shared" si="6"/>
        <v>12088.25</v>
      </c>
    </row>
  </sheetData>
  <mergeCells count="1">
    <mergeCell ref="D6:D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P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'August 2017'!E14</f>
        <v>566763.46000000008</v>
      </c>
      <c r="E14" s="14">
        <f t="shared" si="0"/>
        <v>567208.96000000008</v>
      </c>
      <c r="F14" s="8">
        <f t="shared" si="1"/>
        <v>445.5</v>
      </c>
      <c r="G14" s="8">
        <v>0</v>
      </c>
      <c r="H14" s="8">
        <v>551.30999999999995</v>
      </c>
      <c r="I14" s="8">
        <v>0</v>
      </c>
      <c r="J14" s="8">
        <v>-105.81</v>
      </c>
    </row>
    <row r="16" spans="1:16" x14ac:dyDescent="0.25">
      <c r="B16" s="9"/>
      <c r="C16" s="9" t="s">
        <v>18</v>
      </c>
      <c r="D16" s="10">
        <f>SUM(D9:D14)</f>
        <v>566763.46000000008</v>
      </c>
      <c r="E16" s="10">
        <f>SUM(E9:E14)</f>
        <v>567208.96000000008</v>
      </c>
      <c r="F16" s="10">
        <f>E16-D16</f>
        <v>445.5</v>
      </c>
      <c r="G16" s="10">
        <f t="shared" ref="G16:J16" si="2">SUM(G9:G14)</f>
        <v>0</v>
      </c>
      <c r="H16" s="10">
        <f t="shared" si="2"/>
        <v>551.30999999999995</v>
      </c>
      <c r="I16" s="10">
        <f t="shared" si="2"/>
        <v>0</v>
      </c>
      <c r="J16" s="10">
        <f t="shared" si="2"/>
        <v>-105.81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9/1 - 9/30/17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2017'!E25</f>
        <v>596232.80000000005</v>
      </c>
      <c r="E25" s="14">
        <f t="shared" ref="E25:E29" si="3">D25+SUM(G25:J25)</f>
        <v>611541.44000000006</v>
      </c>
      <c r="F25" s="8">
        <f t="shared" ref="F25:F30" si="4">E25-D25</f>
        <v>15308.640000000014</v>
      </c>
      <c r="G25" s="8">
        <v>0</v>
      </c>
      <c r="H25" s="8">
        <v>18.75</v>
      </c>
      <c r="I25" s="8">
        <v>956.08</v>
      </c>
      <c r="J25" s="8">
        <v>14333.81</v>
      </c>
      <c r="L25" s="16"/>
    </row>
    <row r="26" spans="2:12" x14ac:dyDescent="0.25">
      <c r="B26" s="4">
        <v>8998074</v>
      </c>
      <c r="C26" s="4" t="s">
        <v>21</v>
      </c>
      <c r="D26" s="8">
        <f>'August 2017'!E26</f>
        <v>2590338.1600000006</v>
      </c>
      <c r="E26" s="8">
        <f t="shared" si="3"/>
        <v>2580902.5000000005</v>
      </c>
      <c r="F26" s="8">
        <f t="shared" si="4"/>
        <v>-9435.660000000149</v>
      </c>
      <c r="G26" s="8">
        <v>0</v>
      </c>
      <c r="H26" s="8">
        <v>43.21</v>
      </c>
      <c r="I26" s="8">
        <v>4746.54</v>
      </c>
      <c r="J26" s="8">
        <v>-14225.41</v>
      </c>
    </row>
    <row r="27" spans="2:12" hidden="1" x14ac:dyDescent="0.25">
      <c r="B27" s="4">
        <v>8998067</v>
      </c>
      <c r="C27" s="4" t="s">
        <v>22</v>
      </c>
      <c r="D27" s="8">
        <f>'July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2017'!E29</f>
        <v>580478.43999999994</v>
      </c>
      <c r="E29" s="8">
        <f t="shared" si="3"/>
        <v>593836.81999999995</v>
      </c>
      <c r="F29" s="8">
        <f t="shared" si="4"/>
        <v>13358.380000000005</v>
      </c>
      <c r="G29" s="8">
        <v>0</v>
      </c>
      <c r="H29" s="8">
        <v>47.29</v>
      </c>
      <c r="I29" s="8">
        <v>0</v>
      </c>
      <c r="J29" s="8">
        <v>13311.09</v>
      </c>
    </row>
    <row r="30" spans="2:12" x14ac:dyDescent="0.25">
      <c r="B30" s="4">
        <v>8998016</v>
      </c>
      <c r="C30" s="4" t="s">
        <v>25</v>
      </c>
      <c r="D30" s="8">
        <f>'August 2017'!E30</f>
        <v>224858.72000000006</v>
      </c>
      <c r="E30" s="8">
        <f>D30+SUM(G30:J30)</f>
        <v>225038.72000000006</v>
      </c>
      <c r="F30" s="8">
        <f t="shared" si="4"/>
        <v>180</v>
      </c>
      <c r="G30" s="8">
        <v>0</v>
      </c>
      <c r="H30" s="8">
        <v>233.53</v>
      </c>
      <c r="I30" s="8">
        <v>0</v>
      </c>
      <c r="J30" s="8">
        <v>-53.53</v>
      </c>
    </row>
    <row r="32" spans="2:12" x14ac:dyDescent="0.25">
      <c r="B32" s="9"/>
      <c r="C32" s="9" t="s">
        <v>26</v>
      </c>
      <c r="D32" s="10">
        <f>SUM(D25:D30)</f>
        <v>3991908.120000001</v>
      </c>
      <c r="E32" s="10">
        <f>SUM(E25:E30)</f>
        <v>4011319.4800000004</v>
      </c>
      <c r="F32" s="10">
        <f>E32-D32</f>
        <v>19411.359999999404</v>
      </c>
      <c r="G32" s="10">
        <f t="shared" ref="G32:J32" si="5">SUM(G25:G30)</f>
        <v>0</v>
      </c>
      <c r="H32" s="10">
        <f t="shared" si="5"/>
        <v>342.78</v>
      </c>
      <c r="I32" s="10">
        <f t="shared" si="5"/>
        <v>5702.62</v>
      </c>
      <c r="J32" s="10">
        <f t="shared" si="5"/>
        <v>13365.96</v>
      </c>
    </row>
    <row r="34" spans="2:10" x14ac:dyDescent="0.25">
      <c r="B34" s="9"/>
      <c r="C34" s="9" t="s">
        <v>27</v>
      </c>
      <c r="D34" s="10">
        <f>D32+D16</f>
        <v>4558671.580000001</v>
      </c>
      <c r="E34" s="10">
        <f>E32+E16</f>
        <v>4578528.4400000004</v>
      </c>
      <c r="F34" s="10">
        <f>E34-D34</f>
        <v>19856.859999999404</v>
      </c>
      <c r="G34" s="10">
        <f t="shared" ref="G34:J34" si="6">G32+G16</f>
        <v>0</v>
      </c>
      <c r="H34" s="10">
        <f t="shared" si="6"/>
        <v>894.08999999999992</v>
      </c>
      <c r="I34" s="10">
        <f t="shared" si="6"/>
        <v>5702.62</v>
      </c>
      <c r="J34" s="10">
        <f t="shared" si="6"/>
        <v>13260.15</v>
      </c>
    </row>
  </sheetData>
  <mergeCells count="1">
    <mergeCell ref="D6:D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P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65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'September 2017'!E14</f>
        <v>567208.96000000008</v>
      </c>
      <c r="E14" s="14">
        <f t="shared" si="0"/>
        <v>567254.68000000005</v>
      </c>
      <c r="F14" s="8">
        <f t="shared" si="1"/>
        <v>45.71999999997206</v>
      </c>
      <c r="G14" s="8">
        <v>-403.93</v>
      </c>
      <c r="H14" s="8">
        <v>548.17999999999995</v>
      </c>
      <c r="I14" s="8">
        <v>0</v>
      </c>
      <c r="J14" s="8">
        <v>-98.53</v>
      </c>
    </row>
    <row r="16" spans="1:16" x14ac:dyDescent="0.25">
      <c r="B16" s="9"/>
      <c r="C16" s="9" t="s">
        <v>18</v>
      </c>
      <c r="D16" s="10">
        <f>SUM(D9:D14)</f>
        <v>567208.96000000008</v>
      </c>
      <c r="E16" s="10">
        <f>SUM(E9:E14)</f>
        <v>567254.68000000005</v>
      </c>
      <c r="F16" s="10">
        <f>E16-D16</f>
        <v>45.71999999997206</v>
      </c>
      <c r="G16" s="10">
        <f t="shared" ref="G16:J16" si="2">SUM(G9:G14)</f>
        <v>-403.93</v>
      </c>
      <c r="H16" s="10">
        <f t="shared" si="2"/>
        <v>548.17999999999995</v>
      </c>
      <c r="I16" s="10">
        <f t="shared" si="2"/>
        <v>0</v>
      </c>
      <c r="J16" s="10">
        <f t="shared" si="2"/>
        <v>-98.53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10/1 - 10/31/17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2017'!E25</f>
        <v>611541.44000000006</v>
      </c>
      <c r="E25" s="14">
        <f t="shared" ref="E25:E29" si="3">D25+SUM(G25:J25)</f>
        <v>625714.9</v>
      </c>
      <c r="F25" s="8">
        <f t="shared" ref="F25:F30" si="4">E25-D25</f>
        <v>14173.459999999963</v>
      </c>
      <c r="G25" s="8">
        <v>-1117.4100000000001</v>
      </c>
      <c r="H25" s="8">
        <v>18.260000000000002</v>
      </c>
      <c r="I25" s="8">
        <v>343.64</v>
      </c>
      <c r="J25" s="8">
        <v>14928.97</v>
      </c>
      <c r="L25" s="16"/>
    </row>
    <row r="26" spans="2:12" x14ac:dyDescent="0.25">
      <c r="B26" s="4">
        <v>8998074</v>
      </c>
      <c r="C26" s="4" t="s">
        <v>21</v>
      </c>
      <c r="D26" s="8">
        <f>'September 2017'!E26</f>
        <v>2580902.5000000005</v>
      </c>
      <c r="E26" s="8">
        <f t="shared" si="3"/>
        <v>2580237.2100000004</v>
      </c>
      <c r="F26" s="8">
        <f t="shared" si="4"/>
        <v>-665.29000000003725</v>
      </c>
      <c r="G26" s="8">
        <v>-2539.13</v>
      </c>
      <c r="H26" s="8">
        <v>46.1</v>
      </c>
      <c r="I26" s="8">
        <v>4234.43</v>
      </c>
      <c r="J26" s="8">
        <v>-2406.69</v>
      </c>
    </row>
    <row r="27" spans="2:12" hidden="1" x14ac:dyDescent="0.25">
      <c r="B27" s="4">
        <v>8998067</v>
      </c>
      <c r="C27" s="4" t="s">
        <v>22</v>
      </c>
      <c r="D27" s="8">
        <f>'September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2017'!E29</f>
        <v>593836.81999999995</v>
      </c>
      <c r="E29" s="8">
        <f t="shared" si="3"/>
        <v>601351.13</v>
      </c>
      <c r="F29" s="8">
        <f t="shared" si="4"/>
        <v>7514.3100000000559</v>
      </c>
      <c r="G29" s="8">
        <v>-450.23</v>
      </c>
      <c r="H29" s="8">
        <v>47.04</v>
      </c>
      <c r="I29" s="8">
        <v>0</v>
      </c>
      <c r="J29" s="8">
        <v>7917.5</v>
      </c>
    </row>
    <row r="30" spans="2:12" x14ac:dyDescent="0.25">
      <c r="B30" s="4">
        <v>8998016</v>
      </c>
      <c r="C30" s="4" t="s">
        <v>25</v>
      </c>
      <c r="D30" s="8">
        <f>'September 2017'!E30</f>
        <v>225038.72000000006</v>
      </c>
      <c r="E30" s="8">
        <f>D30+SUM(G30:J30)</f>
        <v>225029.13000000006</v>
      </c>
      <c r="F30" s="8">
        <f t="shared" si="4"/>
        <v>-9.5899999999965075</v>
      </c>
      <c r="G30" s="8">
        <v>-160.25</v>
      </c>
      <c r="H30" s="8">
        <v>234.68</v>
      </c>
      <c r="I30" s="8">
        <v>0</v>
      </c>
      <c r="J30" s="8">
        <v>-84.02</v>
      </c>
    </row>
    <row r="32" spans="2:12" x14ac:dyDescent="0.25">
      <c r="B32" s="9"/>
      <c r="C32" s="9" t="s">
        <v>26</v>
      </c>
      <c r="D32" s="10">
        <f>SUM(D25:D30)</f>
        <v>4011319.4800000004</v>
      </c>
      <c r="E32" s="10">
        <f>SUM(E25:E30)</f>
        <v>4032332.37</v>
      </c>
      <c r="F32" s="10">
        <f>E32-D32</f>
        <v>21012.889999999665</v>
      </c>
      <c r="G32" s="10">
        <f t="shared" ref="G32:J32" si="5">SUM(G25:G30)</f>
        <v>-4267.0200000000004</v>
      </c>
      <c r="H32" s="10">
        <f t="shared" si="5"/>
        <v>346.08000000000004</v>
      </c>
      <c r="I32" s="10">
        <f t="shared" si="5"/>
        <v>4578.0700000000006</v>
      </c>
      <c r="J32" s="10">
        <f t="shared" si="5"/>
        <v>20355.759999999998</v>
      </c>
    </row>
    <row r="34" spans="2:10" x14ac:dyDescent="0.25">
      <c r="B34" s="9"/>
      <c r="C34" s="9" t="s">
        <v>27</v>
      </c>
      <c r="D34" s="10">
        <f>D32+D16</f>
        <v>4578528.4400000004</v>
      </c>
      <c r="E34" s="10">
        <f>E32+E16</f>
        <v>4599587.05</v>
      </c>
      <c r="F34" s="10">
        <f>E34-D34</f>
        <v>21058.609999999404</v>
      </c>
      <c r="G34" s="10">
        <f t="shared" ref="G34:J34" si="6">G32+G16</f>
        <v>-4670.9500000000007</v>
      </c>
      <c r="H34" s="10">
        <f t="shared" si="6"/>
        <v>894.26</v>
      </c>
      <c r="I34" s="10">
        <f t="shared" si="6"/>
        <v>4578.0700000000006</v>
      </c>
      <c r="J34" s="10">
        <f t="shared" si="6"/>
        <v>20257.23</v>
      </c>
    </row>
  </sheetData>
  <mergeCells count="1">
    <mergeCell ref="D6:D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P34"/>
  <sheetViews>
    <sheetView workbookViewId="0">
      <selection activeCell="G31" sqref="G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66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'October 2017'!E14</f>
        <v>567254.68000000005</v>
      </c>
      <c r="E14" s="14">
        <f t="shared" si="0"/>
        <v>567768.59000000008</v>
      </c>
      <c r="F14" s="8">
        <f t="shared" si="1"/>
        <v>513.9100000000326</v>
      </c>
      <c r="G14" s="8">
        <v>0</v>
      </c>
      <c r="H14" s="8">
        <v>244.23</v>
      </c>
      <c r="I14" s="8">
        <v>0</v>
      </c>
      <c r="J14" s="8">
        <v>269.68</v>
      </c>
    </row>
    <row r="16" spans="1:16" x14ac:dyDescent="0.25">
      <c r="B16" s="9"/>
      <c r="C16" s="9" t="s">
        <v>18</v>
      </c>
      <c r="D16" s="10">
        <f>SUM(D9:D14)</f>
        <v>567254.68000000005</v>
      </c>
      <c r="E16" s="10">
        <f>SUM(E9:E14)</f>
        <v>567768.59000000008</v>
      </c>
      <c r="F16" s="10">
        <f>E16-D16</f>
        <v>513.9100000000326</v>
      </c>
      <c r="G16" s="10">
        <f t="shared" ref="G16:J16" si="2">SUM(G9:G14)</f>
        <v>0</v>
      </c>
      <c r="H16" s="10">
        <f t="shared" si="2"/>
        <v>244.23</v>
      </c>
      <c r="I16" s="10">
        <f t="shared" si="2"/>
        <v>0</v>
      </c>
      <c r="J16" s="10">
        <f t="shared" si="2"/>
        <v>269.68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11/1 - 11/30/17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2017'!E25</f>
        <v>625714.9</v>
      </c>
      <c r="E25" s="14">
        <f t="shared" ref="E25:E29" si="3">D25+SUM(G25:J25)</f>
        <v>643741.49</v>
      </c>
      <c r="F25" s="8">
        <f t="shared" ref="F25:F30" si="4">E25-D25</f>
        <v>18026.589999999967</v>
      </c>
      <c r="G25" s="8">
        <v>0</v>
      </c>
      <c r="H25" s="8">
        <v>20.239999999999998</v>
      </c>
      <c r="I25" s="8">
        <v>628.77</v>
      </c>
      <c r="J25" s="8">
        <v>17377.580000000002</v>
      </c>
      <c r="L25" s="16"/>
    </row>
    <row r="26" spans="2:12" x14ac:dyDescent="0.25">
      <c r="B26" s="4">
        <v>8998074</v>
      </c>
      <c r="C26" s="4" t="s">
        <v>21</v>
      </c>
      <c r="D26" s="8">
        <f>'October 2017'!E26</f>
        <v>2580237.2100000004</v>
      </c>
      <c r="E26" s="8">
        <f t="shared" si="3"/>
        <v>2573139.6700000004</v>
      </c>
      <c r="F26" s="8">
        <f t="shared" si="4"/>
        <v>-7097.5400000000373</v>
      </c>
      <c r="G26" s="8">
        <v>0</v>
      </c>
      <c r="H26" s="8">
        <v>31.05</v>
      </c>
      <c r="I26" s="8">
        <v>4904.82</v>
      </c>
      <c r="J26" s="8">
        <v>-12033.41</v>
      </c>
    </row>
    <row r="27" spans="2:12" hidden="1" x14ac:dyDescent="0.25">
      <c r="B27" s="4">
        <v>8998067</v>
      </c>
      <c r="C27" s="4" t="s">
        <v>22</v>
      </c>
      <c r="D27" s="8">
        <f>'October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'October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2017'!E29</f>
        <v>601351.13</v>
      </c>
      <c r="E29" s="8">
        <f t="shared" si="3"/>
        <v>605420.79</v>
      </c>
      <c r="F29" s="8">
        <f t="shared" si="4"/>
        <v>4069.6600000000326</v>
      </c>
      <c r="G29" s="8">
        <v>0</v>
      </c>
      <c r="H29" s="8">
        <v>49.31</v>
      </c>
      <c r="I29" s="8">
        <v>0</v>
      </c>
      <c r="J29" s="8">
        <v>4020.35</v>
      </c>
    </row>
    <row r="30" spans="2:12" x14ac:dyDescent="0.25">
      <c r="B30" s="4">
        <v>8998016</v>
      </c>
      <c r="C30" s="4" t="s">
        <v>25</v>
      </c>
      <c r="D30" s="8">
        <f>'October 2017'!E30</f>
        <v>225029.13000000006</v>
      </c>
      <c r="E30" s="8">
        <f>D30+SUM(G30:J30)</f>
        <v>225238.65000000005</v>
      </c>
      <c r="F30" s="8">
        <f t="shared" si="4"/>
        <v>209.51999999998952</v>
      </c>
      <c r="G30" s="8">
        <v>0</v>
      </c>
      <c r="H30" s="8">
        <v>100.98</v>
      </c>
      <c r="I30" s="8">
        <v>0</v>
      </c>
      <c r="J30" s="8">
        <v>108.54</v>
      </c>
    </row>
    <row r="32" spans="2:12" x14ac:dyDescent="0.25">
      <c r="B32" s="9"/>
      <c r="C32" s="9" t="s">
        <v>26</v>
      </c>
      <c r="D32" s="10">
        <f>SUM(D25:D30)</f>
        <v>4032332.37</v>
      </c>
      <c r="E32" s="10">
        <f>SUM(E25:E30)</f>
        <v>4047540.6</v>
      </c>
      <c r="F32" s="10">
        <f>E32-D32</f>
        <v>15208.229999999981</v>
      </c>
      <c r="G32" s="10">
        <f t="shared" ref="G32:J32" si="5">SUM(G25:G30)</f>
        <v>0</v>
      </c>
      <c r="H32" s="10">
        <f t="shared" si="5"/>
        <v>201.57999999999998</v>
      </c>
      <c r="I32" s="10">
        <f t="shared" si="5"/>
        <v>5533.59</v>
      </c>
      <c r="J32" s="10">
        <f t="shared" si="5"/>
        <v>9473.0600000000031</v>
      </c>
    </row>
    <row r="34" spans="2:10" x14ac:dyDescent="0.25">
      <c r="B34" s="9"/>
      <c r="C34" s="9" t="s">
        <v>27</v>
      </c>
      <c r="D34" s="10">
        <f>D32+D16</f>
        <v>4599587.05</v>
      </c>
      <c r="E34" s="10">
        <f>E32+E16</f>
        <v>4615309.1900000004</v>
      </c>
      <c r="F34" s="10">
        <f>E34-D34</f>
        <v>15722.140000000596</v>
      </c>
      <c r="G34" s="10">
        <f t="shared" ref="G34:J34" si="6">G32+G16</f>
        <v>0</v>
      </c>
      <c r="H34" s="10">
        <f t="shared" si="6"/>
        <v>445.80999999999995</v>
      </c>
      <c r="I34" s="10">
        <f t="shared" si="6"/>
        <v>5533.59</v>
      </c>
      <c r="J34" s="10">
        <f t="shared" si="6"/>
        <v>9742.7400000000034</v>
      </c>
    </row>
  </sheetData>
  <mergeCells count="1">
    <mergeCell ref="D6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34"/>
  <sheetViews>
    <sheetView topLeftCell="A16" workbookViewId="0">
      <selection activeCell="E14" sqref="E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9.710937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32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t="s">
        <v>31</v>
      </c>
      <c r="L8" t="s">
        <v>33</v>
      </c>
    </row>
    <row r="9" spans="2:12" x14ac:dyDescent="0.25">
      <c r="B9" s="4">
        <v>8998123</v>
      </c>
      <c r="C9" s="4" t="s">
        <v>12</v>
      </c>
      <c r="D9" s="8">
        <f>'Aug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'Aug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f>'Aug 2015'!E11</f>
        <v>0.58999999999650754</v>
      </c>
      <c r="E11" s="8">
        <f t="shared" si="0"/>
        <v>0.62999999999650758</v>
      </c>
      <c r="F11" s="8">
        <f t="shared" si="1"/>
        <v>4.0000000000000036E-2</v>
      </c>
      <c r="G11" s="8">
        <v>0</v>
      </c>
      <c r="H11" s="8">
        <v>0.04</v>
      </c>
      <c r="I11" s="8">
        <v>0</v>
      </c>
      <c r="J11" s="8">
        <v>0</v>
      </c>
    </row>
    <row r="12" spans="2:12" x14ac:dyDescent="0.25">
      <c r="B12" s="4">
        <v>8998099</v>
      </c>
      <c r="C12" s="4" t="s">
        <v>15</v>
      </c>
      <c r="D12" s="8">
        <f>'Aug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'Aug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'Aug 2015'!E14</f>
        <v>362984.57</v>
      </c>
      <c r="E14" s="8">
        <f>D14+SUM(G14:J14)</f>
        <v>363688.06</v>
      </c>
      <c r="F14" s="8">
        <f t="shared" si="1"/>
        <v>703.48999999999069</v>
      </c>
      <c r="G14" s="8">
        <v>0</v>
      </c>
      <c r="H14" s="8">
        <v>0.16</v>
      </c>
      <c r="I14" s="8">
        <v>457.32</v>
      </c>
      <c r="J14" s="8">
        <v>246.01</v>
      </c>
    </row>
    <row r="16" spans="2:12" x14ac:dyDescent="0.25">
      <c r="B16" s="9"/>
      <c r="C16" s="9" t="s">
        <v>18</v>
      </c>
      <c r="D16" s="10">
        <f>SUM(D9:D14)</f>
        <v>362985.16000000003</v>
      </c>
      <c r="E16" s="10">
        <f>SUM(E9:E14)</f>
        <v>363688.69</v>
      </c>
      <c r="F16" s="10">
        <f>E16-D16</f>
        <v>703.52999999996973</v>
      </c>
      <c r="G16" s="10">
        <f t="shared" ref="G16:J16" si="2">SUM(G9:G14)</f>
        <v>0</v>
      </c>
      <c r="H16" s="10">
        <f t="shared" si="2"/>
        <v>0.2</v>
      </c>
      <c r="I16" s="10">
        <f t="shared" si="2"/>
        <v>457.32</v>
      </c>
      <c r="J16" s="10">
        <f t="shared" si="2"/>
        <v>246.01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9/1 - 9/30/15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11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 2015'!E25</f>
        <v>777748.46000000008</v>
      </c>
      <c r="E25" s="8">
        <f t="shared" ref="E25:E29" si="3">D25+SUM(G25:J25)</f>
        <v>753010.18</v>
      </c>
      <c r="F25" s="8">
        <f t="shared" ref="F25:F30" si="4">E25-D25</f>
        <v>-24738.280000000028</v>
      </c>
      <c r="G25" s="8">
        <v>-41.9</v>
      </c>
      <c r="H25" s="8">
        <v>0.39</v>
      </c>
      <c r="I25" s="8">
        <v>1505.18</v>
      </c>
      <c r="J25" s="8">
        <v>-26201.95</v>
      </c>
    </row>
    <row r="26" spans="2:12" x14ac:dyDescent="0.25">
      <c r="B26" s="4">
        <v>8998074</v>
      </c>
      <c r="C26" s="4" t="s">
        <v>21</v>
      </c>
      <c r="D26" s="8">
        <f>'Aug 2015'!E26</f>
        <v>1622126.62</v>
      </c>
      <c r="E26" s="8">
        <f t="shared" si="3"/>
        <v>1627711.2100000002</v>
      </c>
      <c r="F26" s="8">
        <f t="shared" si="4"/>
        <v>5584.5900000000838</v>
      </c>
      <c r="G26" s="8">
        <v>0</v>
      </c>
      <c r="H26" s="8">
        <v>0.24</v>
      </c>
      <c r="I26" s="8">
        <v>2586.04</v>
      </c>
      <c r="J26" s="8">
        <v>2998.31</v>
      </c>
    </row>
    <row r="27" spans="2:12" x14ac:dyDescent="0.25">
      <c r="B27" s="4">
        <v>8998067</v>
      </c>
      <c r="C27" s="4" t="s">
        <v>22</v>
      </c>
      <c r="D27" s="8">
        <f>'Aug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'Aug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 2015'!E29</f>
        <v>905517.28999999992</v>
      </c>
      <c r="E29" s="8">
        <f t="shared" si="3"/>
        <v>880196.99999999988</v>
      </c>
      <c r="F29" s="8">
        <f t="shared" si="4"/>
        <v>-25320.290000000037</v>
      </c>
      <c r="G29" s="8">
        <v>0</v>
      </c>
      <c r="H29" s="8">
        <v>0.17</v>
      </c>
      <c r="I29" s="8">
        <v>0</v>
      </c>
      <c r="J29" s="8">
        <v>-25320.46</v>
      </c>
    </row>
    <row r="30" spans="2:12" x14ac:dyDescent="0.25">
      <c r="B30" s="4">
        <v>8998016</v>
      </c>
      <c r="C30" s="4" t="s">
        <v>25</v>
      </c>
      <c r="D30" s="8">
        <f>'Aug 2015'!E30</f>
        <v>222285.06999999998</v>
      </c>
      <c r="E30" s="8">
        <f>D30+SUM(G30:J30)</f>
        <v>220926.74</v>
      </c>
      <c r="F30" s="8">
        <f t="shared" si="4"/>
        <v>-1358.3299999999872</v>
      </c>
      <c r="G30" s="8">
        <v>0</v>
      </c>
      <c r="H30" s="8">
        <v>0.05</v>
      </c>
      <c r="I30" s="8">
        <v>249.24</v>
      </c>
      <c r="J30" s="8">
        <v>-1607.62</v>
      </c>
    </row>
    <row r="32" spans="2:12" x14ac:dyDescent="0.25">
      <c r="B32" s="9"/>
      <c r="C32" s="9" t="s">
        <v>26</v>
      </c>
      <c r="D32" s="10">
        <f>SUM(D25:D30)</f>
        <v>3527677.44</v>
      </c>
      <c r="E32" s="10">
        <f>SUM(E25:E30)</f>
        <v>3481845.13</v>
      </c>
      <c r="F32" s="10">
        <f>E32-D32</f>
        <v>-45832.310000000056</v>
      </c>
      <c r="G32" s="10">
        <f t="shared" ref="G32:J32" si="5">SUM(G25:G30)</f>
        <v>-41.9</v>
      </c>
      <c r="H32" s="10">
        <f t="shared" si="5"/>
        <v>0.85000000000000009</v>
      </c>
      <c r="I32" s="10">
        <f t="shared" si="5"/>
        <v>4340.46</v>
      </c>
      <c r="J32" s="10">
        <f t="shared" si="5"/>
        <v>-50131.72</v>
      </c>
    </row>
    <row r="34" spans="2:10" x14ac:dyDescent="0.25">
      <c r="B34" s="9"/>
      <c r="C34" s="9" t="s">
        <v>27</v>
      </c>
      <c r="D34" s="10">
        <f>D32+D16</f>
        <v>3890662.6</v>
      </c>
      <c r="E34" s="10">
        <f>E32+E16</f>
        <v>3845533.82</v>
      </c>
      <c r="F34" s="10">
        <f>E34-D34</f>
        <v>-45128.780000000261</v>
      </c>
      <c r="G34" s="10">
        <f t="shared" ref="G34:J34" si="6">G32+G16</f>
        <v>-41.9</v>
      </c>
      <c r="H34" s="10">
        <f t="shared" si="6"/>
        <v>1.05</v>
      </c>
      <c r="I34" s="10">
        <f t="shared" si="6"/>
        <v>4797.78</v>
      </c>
      <c r="J34" s="10">
        <f t="shared" si="6"/>
        <v>-49885.71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P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67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'November 2017'!E14</f>
        <v>567768.59000000008</v>
      </c>
      <c r="E14" s="14">
        <f t="shared" si="0"/>
        <v>568258.17000000004</v>
      </c>
      <c r="F14" s="8">
        <f t="shared" si="1"/>
        <v>489.57999999995809</v>
      </c>
      <c r="G14" s="8">
        <v>0</v>
      </c>
      <c r="H14" s="8">
        <v>182.36</v>
      </c>
      <c r="I14" s="8">
        <v>0</v>
      </c>
      <c r="J14" s="8">
        <v>307.22000000000003</v>
      </c>
    </row>
    <row r="16" spans="1:16" x14ac:dyDescent="0.25">
      <c r="B16" s="9"/>
      <c r="C16" s="9" t="s">
        <v>18</v>
      </c>
      <c r="D16" s="10">
        <f>SUM(D9:D14)</f>
        <v>567768.59000000008</v>
      </c>
      <c r="E16" s="10">
        <f>SUM(E9:E14)</f>
        <v>568258.17000000004</v>
      </c>
      <c r="F16" s="10">
        <f>E16-D16</f>
        <v>489.57999999995809</v>
      </c>
      <c r="G16" s="10">
        <f t="shared" ref="G16:J16" si="2">SUM(G9:G14)</f>
        <v>0</v>
      </c>
      <c r="H16" s="10">
        <f t="shared" si="2"/>
        <v>182.36</v>
      </c>
      <c r="I16" s="10">
        <f t="shared" si="2"/>
        <v>0</v>
      </c>
      <c r="J16" s="10">
        <f t="shared" si="2"/>
        <v>307.22000000000003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12/1 - 12/31/17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'November 2017'!E25</f>
        <v>643741.49</v>
      </c>
      <c r="E25" s="14">
        <f t="shared" ref="E25:E29" si="3">D25+SUM(G25:J25)</f>
        <v>655830.96</v>
      </c>
      <c r="F25" s="8">
        <f t="shared" ref="F25:F30" si="4">E25-D25</f>
        <v>12089.469999999972</v>
      </c>
      <c r="G25" s="8">
        <v>-20.65</v>
      </c>
      <c r="H25" s="8">
        <v>18.04</v>
      </c>
      <c r="I25" s="8">
        <v>966.75</v>
      </c>
      <c r="J25" s="8">
        <v>11125.33</v>
      </c>
      <c r="L25" s="16"/>
    </row>
    <row r="26" spans="2:12" x14ac:dyDescent="0.25">
      <c r="B26" s="4">
        <v>8998074</v>
      </c>
      <c r="C26" s="4" t="s">
        <v>21</v>
      </c>
      <c r="D26" s="8">
        <f>'November 2017'!E26</f>
        <v>2573139.6700000004</v>
      </c>
      <c r="E26" s="8">
        <f t="shared" si="3"/>
        <v>2581869.6900000004</v>
      </c>
      <c r="F26" s="8">
        <f t="shared" si="4"/>
        <v>8730.0200000000186</v>
      </c>
      <c r="G26" s="8">
        <v>0</v>
      </c>
      <c r="H26" s="8">
        <v>25.05</v>
      </c>
      <c r="I26" s="8">
        <v>6298.29</v>
      </c>
      <c r="J26" s="8">
        <v>2406.6799999999998</v>
      </c>
    </row>
    <row r="27" spans="2:12" hidden="1" x14ac:dyDescent="0.25">
      <c r="B27" s="4">
        <v>8998067</v>
      </c>
      <c r="C27" s="4" t="s">
        <v>22</v>
      </c>
      <c r="D27" s="8">
        <f>'November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'November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'November 2017'!E29</f>
        <v>605420.79</v>
      </c>
      <c r="E29" s="8">
        <f t="shared" si="3"/>
        <v>616031.72000000009</v>
      </c>
      <c r="F29" s="8">
        <f t="shared" si="4"/>
        <v>10610.930000000051</v>
      </c>
      <c r="G29" s="8">
        <v>0</v>
      </c>
      <c r="H29" s="8">
        <v>50.14</v>
      </c>
      <c r="I29" s="8">
        <v>4041.31</v>
      </c>
      <c r="J29" s="8">
        <v>6519.48</v>
      </c>
    </row>
    <row r="30" spans="2:12" x14ac:dyDescent="0.25">
      <c r="B30" s="4">
        <v>8998016</v>
      </c>
      <c r="C30" s="4" t="s">
        <v>25</v>
      </c>
      <c r="D30" s="8">
        <f>'November 2017'!E30</f>
        <v>225238.65000000005</v>
      </c>
      <c r="E30" s="8">
        <f>D30+SUM(G30:J30)</f>
        <v>225433.63000000006</v>
      </c>
      <c r="F30" s="8">
        <f t="shared" si="4"/>
        <v>194.98000000001048</v>
      </c>
      <c r="G30" s="8">
        <v>0</v>
      </c>
      <c r="H30" s="8">
        <v>72.37</v>
      </c>
      <c r="I30" s="8">
        <v>0</v>
      </c>
      <c r="J30" s="8">
        <v>122.61</v>
      </c>
    </row>
    <row r="32" spans="2:12" x14ac:dyDescent="0.25">
      <c r="B32" s="9"/>
      <c r="C32" s="9" t="s">
        <v>26</v>
      </c>
      <c r="D32" s="10">
        <f>SUM(D25:D30)</f>
        <v>4047540.6</v>
      </c>
      <c r="E32" s="10">
        <f>SUM(E25:E30)</f>
        <v>4079166.0000000005</v>
      </c>
      <c r="F32" s="10">
        <f>E32-D32</f>
        <v>31625.400000000373</v>
      </c>
      <c r="G32" s="10">
        <f t="shared" ref="G32:J32" si="5">SUM(G25:G30)</f>
        <v>-20.65</v>
      </c>
      <c r="H32" s="10">
        <f t="shared" si="5"/>
        <v>165.60000000000002</v>
      </c>
      <c r="I32" s="10">
        <f t="shared" si="5"/>
        <v>11306.35</v>
      </c>
      <c r="J32" s="10">
        <f t="shared" si="5"/>
        <v>20174.099999999999</v>
      </c>
    </row>
    <row r="34" spans="2:10" x14ac:dyDescent="0.25">
      <c r="B34" s="9"/>
      <c r="C34" s="9" t="s">
        <v>27</v>
      </c>
      <c r="D34" s="10">
        <f>D32+D16</f>
        <v>4615309.1900000004</v>
      </c>
      <c r="E34" s="10">
        <f>E32+E16</f>
        <v>4647424.1700000009</v>
      </c>
      <c r="F34" s="10">
        <f>E34-D34</f>
        <v>32114.980000000447</v>
      </c>
      <c r="G34" s="10">
        <f t="shared" ref="G34:J34" si="6">G32+G16</f>
        <v>-20.65</v>
      </c>
      <c r="H34" s="10">
        <f t="shared" si="6"/>
        <v>347.96000000000004</v>
      </c>
      <c r="I34" s="10">
        <f t="shared" si="6"/>
        <v>11306.35</v>
      </c>
      <c r="J34" s="10">
        <f t="shared" si="6"/>
        <v>20481.32</v>
      </c>
    </row>
  </sheetData>
  <mergeCells count="1">
    <mergeCell ref="D6:D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P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'December 2017'!E14</f>
        <v>568258.17000000004</v>
      </c>
      <c r="E14" s="14">
        <f t="shared" si="0"/>
        <v>568399.47000000009</v>
      </c>
      <c r="F14" s="8">
        <f t="shared" si="1"/>
        <v>141.30000000004657</v>
      </c>
      <c r="G14" s="8">
        <v>-404.57</v>
      </c>
      <c r="H14" s="8">
        <v>559.74</v>
      </c>
      <c r="I14" s="8">
        <v>0</v>
      </c>
      <c r="J14" s="8">
        <v>-13.87</v>
      </c>
    </row>
    <row r="16" spans="1:16" x14ac:dyDescent="0.25">
      <c r="B16" s="9"/>
      <c r="C16" s="9" t="s">
        <v>18</v>
      </c>
      <c r="D16" s="10">
        <f>SUM(D9:D14)</f>
        <v>568258.17000000004</v>
      </c>
      <c r="E16" s="10">
        <f>SUM(E9:E14)</f>
        <v>568399.47000000009</v>
      </c>
      <c r="F16" s="10">
        <f>E16-D16</f>
        <v>141.30000000004657</v>
      </c>
      <c r="G16" s="10">
        <f t="shared" ref="G16:J16" si="2">SUM(G9:G14)</f>
        <v>-404.57</v>
      </c>
      <c r="H16" s="10">
        <f t="shared" si="2"/>
        <v>559.74</v>
      </c>
      <c r="I16" s="10">
        <f t="shared" si="2"/>
        <v>0</v>
      </c>
      <c r="J16" s="10">
        <f t="shared" si="2"/>
        <v>-13.87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1/1 - 1/31/18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'December 2017'!E25</f>
        <v>655830.96</v>
      </c>
      <c r="E25" s="14">
        <f t="shared" ref="E25:E29" si="3">D25+SUM(G25:J25)</f>
        <v>701316.49</v>
      </c>
      <c r="F25" s="8">
        <f t="shared" ref="F25:F30" si="4">E25-D25</f>
        <v>45485.530000000028</v>
      </c>
      <c r="G25" s="8">
        <v>-1180.48</v>
      </c>
      <c r="H25" s="8">
        <v>14.73</v>
      </c>
      <c r="I25" s="8">
        <v>509.09</v>
      </c>
      <c r="J25" s="8">
        <v>46142.19</v>
      </c>
      <c r="L25" s="16"/>
    </row>
    <row r="26" spans="2:12" x14ac:dyDescent="0.25">
      <c r="B26" s="4">
        <v>8998074</v>
      </c>
      <c r="C26" s="4" t="s">
        <v>21</v>
      </c>
      <c r="D26" s="8">
        <f>'December 2017'!E26</f>
        <v>2581869.6900000004</v>
      </c>
      <c r="E26" s="8">
        <f t="shared" si="3"/>
        <v>2552911.4000000004</v>
      </c>
      <c r="F26" s="8">
        <f t="shared" si="4"/>
        <v>-28958.290000000037</v>
      </c>
      <c r="G26" s="8">
        <v>-2518.0700000000002</v>
      </c>
      <c r="H26" s="8">
        <v>33.29</v>
      </c>
      <c r="I26" s="8">
        <v>0</v>
      </c>
      <c r="J26" s="8">
        <v>-26473.51</v>
      </c>
    </row>
    <row r="27" spans="2:12" hidden="1" x14ac:dyDescent="0.25">
      <c r="B27" s="4">
        <v>8998067</v>
      </c>
      <c r="C27" s="4" t="s">
        <v>22</v>
      </c>
      <c r="D27" s="8">
        <f>'December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'December 2017'!E29</f>
        <v>616031.72000000009</v>
      </c>
      <c r="E29" s="8">
        <f t="shared" si="3"/>
        <v>635310.52000000014</v>
      </c>
      <c r="F29" s="8">
        <f t="shared" si="4"/>
        <v>19278.800000000047</v>
      </c>
      <c r="G29" s="8">
        <v>-456.87</v>
      </c>
      <c r="H29" s="8">
        <v>59.23</v>
      </c>
      <c r="I29" s="8">
        <v>0</v>
      </c>
      <c r="J29" s="8">
        <v>19676.439999999999</v>
      </c>
    </row>
    <row r="30" spans="2:12" x14ac:dyDescent="0.25">
      <c r="B30" s="4">
        <v>8998016</v>
      </c>
      <c r="C30" s="4" t="s">
        <v>25</v>
      </c>
      <c r="D30" s="8">
        <f>'December 2017'!E30</f>
        <v>225433.63000000006</v>
      </c>
      <c r="E30" s="8">
        <f>D30+SUM(G30:J30)</f>
        <v>225477.79000000007</v>
      </c>
      <c r="F30" s="8">
        <f t="shared" si="4"/>
        <v>44.160000000003492</v>
      </c>
      <c r="G30" s="8">
        <v>-160.5</v>
      </c>
      <c r="H30" s="8">
        <v>266.01</v>
      </c>
      <c r="I30" s="8">
        <v>0</v>
      </c>
      <c r="J30" s="8">
        <v>-61.35</v>
      </c>
    </row>
    <row r="32" spans="2:12" x14ac:dyDescent="0.25">
      <c r="B32" s="9"/>
      <c r="C32" s="9" t="s">
        <v>26</v>
      </c>
      <c r="D32" s="10">
        <f>SUM(D25:D30)</f>
        <v>4079166.0000000005</v>
      </c>
      <c r="E32" s="10">
        <f>SUM(E25:E30)</f>
        <v>4115016.2000000007</v>
      </c>
      <c r="F32" s="10">
        <f>E32-D32</f>
        <v>35850.200000000186</v>
      </c>
      <c r="G32" s="10">
        <f t="shared" ref="G32:J32" si="5">SUM(G25:G30)</f>
        <v>-4315.92</v>
      </c>
      <c r="H32" s="10">
        <f t="shared" si="5"/>
        <v>373.26</v>
      </c>
      <c r="I32" s="10">
        <f t="shared" si="5"/>
        <v>509.09</v>
      </c>
      <c r="J32" s="10">
        <f t="shared" si="5"/>
        <v>39283.770000000004</v>
      </c>
    </row>
    <row r="34" spans="2:10" x14ac:dyDescent="0.25">
      <c r="B34" s="9"/>
      <c r="C34" s="9" t="s">
        <v>27</v>
      </c>
      <c r="D34" s="10">
        <f>D32+D16</f>
        <v>4647424.1700000009</v>
      </c>
      <c r="E34" s="10">
        <f>E32+E16</f>
        <v>4683415.6700000009</v>
      </c>
      <c r="F34" s="10">
        <f>E34-D34</f>
        <v>35991.5</v>
      </c>
      <c r="G34" s="10">
        <f t="shared" ref="G34:J34" si="6">G32+G16</f>
        <v>-4720.49</v>
      </c>
      <c r="H34" s="10">
        <f t="shared" si="6"/>
        <v>933</v>
      </c>
      <c r="I34" s="10">
        <f t="shared" si="6"/>
        <v>509.09</v>
      </c>
      <c r="J34" s="10">
        <f t="shared" si="6"/>
        <v>39269.9</v>
      </c>
    </row>
  </sheetData>
  <mergeCells count="1">
    <mergeCell ref="D6:D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P34"/>
  <sheetViews>
    <sheetView workbookViewId="0">
      <selection activeCell="G31" sqref="G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69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'January 2018'!E14</f>
        <v>568399.47000000009</v>
      </c>
      <c r="E14" s="14">
        <f t="shared" si="0"/>
        <v>569009.72000000009</v>
      </c>
      <c r="F14" s="8">
        <f t="shared" si="1"/>
        <v>610.25</v>
      </c>
      <c r="G14" s="8">
        <v>0</v>
      </c>
      <c r="H14" s="8">
        <v>291.14999999999998</v>
      </c>
      <c r="I14" s="8">
        <v>0</v>
      </c>
      <c r="J14" s="8">
        <v>319.10000000000002</v>
      </c>
    </row>
    <row r="16" spans="1:16" x14ac:dyDescent="0.25">
      <c r="B16" s="9"/>
      <c r="C16" s="9" t="s">
        <v>18</v>
      </c>
      <c r="D16" s="10">
        <f>SUM(D9:D14)</f>
        <v>568399.47000000009</v>
      </c>
      <c r="E16" s="10">
        <f>SUM(E9:E14)</f>
        <v>569009.72000000009</v>
      </c>
      <c r="F16" s="10">
        <f>E16-D16</f>
        <v>610.25</v>
      </c>
      <c r="G16" s="10">
        <f t="shared" ref="G16:J16" si="2">SUM(G9:G14)</f>
        <v>0</v>
      </c>
      <c r="H16" s="10">
        <f t="shared" si="2"/>
        <v>291.14999999999998</v>
      </c>
      <c r="I16" s="10">
        <f t="shared" si="2"/>
        <v>0</v>
      </c>
      <c r="J16" s="10">
        <f t="shared" si="2"/>
        <v>319.10000000000002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2/1 - 2/28/18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'January 2018'!E25</f>
        <v>701316.49</v>
      </c>
      <c r="E25" s="14">
        <f t="shared" ref="E25:E29" si="3">D25+SUM(G25:J25)</f>
        <v>678869.52</v>
      </c>
      <c r="F25" s="8">
        <f t="shared" ref="F25:F30" si="4">E25-D25</f>
        <v>-22446.969999999972</v>
      </c>
      <c r="G25" s="8">
        <v>0</v>
      </c>
      <c r="H25" s="8">
        <v>16.78</v>
      </c>
      <c r="I25" s="8">
        <v>489.23</v>
      </c>
      <c r="J25" s="8">
        <v>-22952.98</v>
      </c>
      <c r="L25" s="16"/>
    </row>
    <row r="26" spans="2:12" x14ac:dyDescent="0.25">
      <c r="B26" s="4">
        <v>8998074</v>
      </c>
      <c r="C26" s="4" t="s">
        <v>21</v>
      </c>
      <c r="D26" s="8">
        <f>'January 2018'!E26</f>
        <v>2552911.4000000004</v>
      </c>
      <c r="E26" s="8">
        <f t="shared" si="3"/>
        <v>2546239.91</v>
      </c>
      <c r="F26" s="8">
        <f t="shared" si="4"/>
        <v>-6671.4900000002235</v>
      </c>
      <c r="G26" s="8">
        <v>0</v>
      </c>
      <c r="H26" s="8">
        <v>38.340000000000003</v>
      </c>
      <c r="I26" s="8">
        <v>7730.26</v>
      </c>
      <c r="J26" s="8">
        <v>-14440.09</v>
      </c>
    </row>
    <row r="27" spans="2:12" hidden="1" x14ac:dyDescent="0.25">
      <c r="B27" s="4">
        <v>8998067</v>
      </c>
      <c r="C27" s="4" t="s">
        <v>22</v>
      </c>
      <c r="D27" s="8">
        <f>'December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'January 2018'!E29</f>
        <v>635310.52000000014</v>
      </c>
      <c r="E29" s="8">
        <f t="shared" si="3"/>
        <v>608989.62000000011</v>
      </c>
      <c r="F29" s="8">
        <f t="shared" si="4"/>
        <v>-26320.900000000023</v>
      </c>
      <c r="G29" s="8">
        <v>0</v>
      </c>
      <c r="H29" s="8">
        <v>68.930000000000007</v>
      </c>
      <c r="I29" s="8">
        <v>0</v>
      </c>
      <c r="J29" s="8">
        <v>-26389.83</v>
      </c>
    </row>
    <row r="30" spans="2:12" x14ac:dyDescent="0.25">
      <c r="B30" s="4">
        <v>8998016</v>
      </c>
      <c r="C30" s="4" t="s">
        <v>25</v>
      </c>
      <c r="D30" s="8">
        <f>'January 2018'!E30</f>
        <v>225477.79000000007</v>
      </c>
      <c r="E30" s="8">
        <f>D30+SUM(G30:J30)</f>
        <v>225728.28000000006</v>
      </c>
      <c r="F30" s="8">
        <f t="shared" si="4"/>
        <v>250.48999999999069</v>
      </c>
      <c r="G30" s="8">
        <v>0</v>
      </c>
      <c r="H30" s="8">
        <v>122.52</v>
      </c>
      <c r="I30" s="8">
        <v>0</v>
      </c>
      <c r="J30" s="8">
        <v>127.97</v>
      </c>
    </row>
    <row r="32" spans="2:12" x14ac:dyDescent="0.25">
      <c r="B32" s="9"/>
      <c r="C32" s="9" t="s">
        <v>26</v>
      </c>
      <c r="D32" s="10">
        <f>SUM(D25:D30)</f>
        <v>4115016.2000000007</v>
      </c>
      <c r="E32" s="10">
        <f>SUM(E25:E30)</f>
        <v>4059827.3300000005</v>
      </c>
      <c r="F32" s="10">
        <f>E32-D32</f>
        <v>-55188.870000000112</v>
      </c>
      <c r="G32" s="10">
        <f t="shared" ref="G32:J32" si="5">SUM(G25:G30)</f>
        <v>0</v>
      </c>
      <c r="H32" s="10">
        <f t="shared" si="5"/>
        <v>246.57</v>
      </c>
      <c r="I32" s="10">
        <f t="shared" si="5"/>
        <v>8219.49</v>
      </c>
      <c r="J32" s="10">
        <f t="shared" si="5"/>
        <v>-63654.93</v>
      </c>
    </row>
    <row r="34" spans="2:10" x14ac:dyDescent="0.25">
      <c r="B34" s="9"/>
      <c r="C34" s="9" t="s">
        <v>27</v>
      </c>
      <c r="D34" s="10">
        <f>D32+D16</f>
        <v>4683415.6700000009</v>
      </c>
      <c r="E34" s="10">
        <f>E32+E16</f>
        <v>4628837.0500000007</v>
      </c>
      <c r="F34" s="10">
        <f>E34-D34</f>
        <v>-54578.620000000112</v>
      </c>
      <c r="G34" s="10">
        <f t="shared" ref="G34:J34" si="6">G32+G16</f>
        <v>0</v>
      </c>
      <c r="H34" s="10">
        <f t="shared" si="6"/>
        <v>537.72</v>
      </c>
      <c r="I34" s="10">
        <f t="shared" si="6"/>
        <v>8219.49</v>
      </c>
      <c r="J34" s="10">
        <f t="shared" si="6"/>
        <v>-63335.83</v>
      </c>
    </row>
  </sheetData>
  <mergeCells count="1">
    <mergeCell ref="D6:D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P34"/>
  <sheetViews>
    <sheetView workbookViewId="0">
      <selection activeCell="H30" sqref="H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'February 2018'!E14</f>
        <v>569009.72000000009</v>
      </c>
      <c r="E14" s="14">
        <f t="shared" si="0"/>
        <v>569667.46000000008</v>
      </c>
      <c r="F14" s="8">
        <f t="shared" si="1"/>
        <v>657.73999999999069</v>
      </c>
      <c r="G14" s="8">
        <v>0</v>
      </c>
      <c r="H14" s="8">
        <v>225.56</v>
      </c>
      <c r="I14" s="8">
        <v>0</v>
      </c>
      <c r="J14" s="8">
        <v>432.18</v>
      </c>
    </row>
    <row r="16" spans="1:16" x14ac:dyDescent="0.25">
      <c r="B16" s="9"/>
      <c r="C16" s="9" t="s">
        <v>18</v>
      </c>
      <c r="D16" s="10">
        <f>SUM(D9:D14)</f>
        <v>569009.72000000009</v>
      </c>
      <c r="E16" s="10">
        <f>SUM(E9:E14)</f>
        <v>569667.46000000008</v>
      </c>
      <c r="F16" s="10">
        <f>E16-D16</f>
        <v>657.73999999999069</v>
      </c>
      <c r="G16" s="10">
        <f t="shared" ref="G16:J16" si="2">SUM(G9:G14)</f>
        <v>0</v>
      </c>
      <c r="H16" s="10">
        <f t="shared" si="2"/>
        <v>225.56</v>
      </c>
      <c r="I16" s="10">
        <f t="shared" si="2"/>
        <v>0</v>
      </c>
      <c r="J16" s="10">
        <f t="shared" si="2"/>
        <v>432.18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3/1 - 3/31/18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'February 2018'!E25</f>
        <v>678869.52</v>
      </c>
      <c r="E25" s="14">
        <f t="shared" ref="E25:E29" si="3">D25+SUM(G25:J25)</f>
        <v>570659.92000000004</v>
      </c>
      <c r="F25" s="8">
        <f t="shared" ref="F25:F30" si="4">E25-D25</f>
        <v>-108209.59999999998</v>
      </c>
      <c r="G25" s="8">
        <v>-31.46</v>
      </c>
      <c r="H25" s="8">
        <v>12.84</v>
      </c>
      <c r="I25" s="8">
        <v>1058.68</v>
      </c>
      <c r="J25" s="8">
        <v>-109249.66</v>
      </c>
      <c r="L25" s="16"/>
    </row>
    <row r="26" spans="2:12" x14ac:dyDescent="0.25">
      <c r="B26" s="4">
        <v>8998074</v>
      </c>
      <c r="C26" s="4" t="s">
        <v>21</v>
      </c>
      <c r="D26" s="8">
        <f>'February 2018'!E26</f>
        <v>2546239.91</v>
      </c>
      <c r="E26" s="8">
        <f t="shared" si="3"/>
        <v>2826086.2800000003</v>
      </c>
      <c r="F26" s="8">
        <f t="shared" si="4"/>
        <v>279846.37000000011</v>
      </c>
      <c r="G26" s="8">
        <v>0</v>
      </c>
      <c r="H26" s="8">
        <v>42.06</v>
      </c>
      <c r="I26" s="8">
        <v>9990.9500000000007</v>
      </c>
      <c r="J26" s="8">
        <v>269813.36</v>
      </c>
    </row>
    <row r="27" spans="2:12" hidden="1" x14ac:dyDescent="0.25">
      <c r="B27" s="4">
        <v>8998067</v>
      </c>
      <c r="C27" s="4" t="s">
        <v>22</v>
      </c>
      <c r="D27" s="8">
        <f>'December 2017'!E27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2017'!E28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'February 2018'!E29</f>
        <v>608989.62000000011</v>
      </c>
      <c r="E29" s="8">
        <f t="shared" si="3"/>
        <v>432743.29000000015</v>
      </c>
      <c r="F29" s="8">
        <f t="shared" si="4"/>
        <v>-176246.32999999996</v>
      </c>
      <c r="G29" s="8">
        <v>0</v>
      </c>
      <c r="H29" s="8">
        <v>65.48</v>
      </c>
      <c r="I29" s="8">
        <v>0</v>
      </c>
      <c r="J29" s="8">
        <v>-176311.81</v>
      </c>
    </row>
    <row r="30" spans="2:12" x14ac:dyDescent="0.25">
      <c r="B30" s="4">
        <v>8998016</v>
      </c>
      <c r="C30" s="4" t="s">
        <v>25</v>
      </c>
      <c r="D30" s="8">
        <f>'February 2018'!E30</f>
        <v>225728.28000000006</v>
      </c>
      <c r="E30" s="8">
        <f>D30+SUM(G30:J30)</f>
        <v>225988.71000000005</v>
      </c>
      <c r="F30" s="8">
        <f t="shared" si="4"/>
        <v>260.42999999999302</v>
      </c>
      <c r="G30" s="8">
        <v>0</v>
      </c>
      <c r="H30" s="8">
        <v>89.58</v>
      </c>
      <c r="I30" s="8">
        <v>0</v>
      </c>
      <c r="J30" s="8">
        <v>170.85</v>
      </c>
    </row>
    <row r="32" spans="2:12" x14ac:dyDescent="0.25">
      <c r="B32" s="9"/>
      <c r="C32" s="9" t="s">
        <v>26</v>
      </c>
      <c r="D32" s="10">
        <f>SUM(D25:D30)</f>
        <v>4059827.3300000005</v>
      </c>
      <c r="E32" s="10">
        <f>SUM(E25:E30)</f>
        <v>4055478.2</v>
      </c>
      <c r="F32" s="10">
        <f>E32-D32</f>
        <v>-4349.1300000003539</v>
      </c>
      <c r="G32" s="10">
        <f t="shared" ref="G32:J32" si="5">SUM(G25:G30)</f>
        <v>-31.46</v>
      </c>
      <c r="H32" s="10">
        <f t="shared" si="5"/>
        <v>209.96</v>
      </c>
      <c r="I32" s="10">
        <f t="shared" si="5"/>
        <v>11049.630000000001</v>
      </c>
      <c r="J32" s="10">
        <f t="shared" si="5"/>
        <v>-15577.260000000015</v>
      </c>
    </row>
    <row r="34" spans="2:10" x14ac:dyDescent="0.25">
      <c r="B34" s="9"/>
      <c r="C34" s="9" t="s">
        <v>27</v>
      </c>
      <c r="D34" s="10">
        <f>D32+D16</f>
        <v>4628837.0500000007</v>
      </c>
      <c r="E34" s="10">
        <f>E32+E16</f>
        <v>4625145.66</v>
      </c>
      <c r="F34" s="10">
        <f>E34-D34</f>
        <v>-3691.390000000596</v>
      </c>
      <c r="G34" s="10">
        <f t="shared" ref="G34:J34" si="6">G32+G16</f>
        <v>-31.46</v>
      </c>
      <c r="H34" s="10">
        <f t="shared" si="6"/>
        <v>435.52</v>
      </c>
      <c r="I34" s="10">
        <f t="shared" si="6"/>
        <v>11049.630000000001</v>
      </c>
      <c r="J34" s="10">
        <f t="shared" si="6"/>
        <v>-15145.080000000014</v>
      </c>
    </row>
  </sheetData>
  <mergeCells count="1">
    <mergeCell ref="D6:D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P34"/>
  <sheetViews>
    <sheetView workbookViewId="0">
      <selection activeCell="E29" sqref="E29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'March 2018'!E14</f>
        <v>569667.46000000008</v>
      </c>
      <c r="E14" s="14">
        <f t="shared" si="0"/>
        <v>569810.32000000007</v>
      </c>
      <c r="F14" s="8">
        <f t="shared" si="1"/>
        <v>142.85999999998603</v>
      </c>
      <c r="G14" s="8">
        <v>-405.49</v>
      </c>
      <c r="H14" s="8">
        <v>1540.81</v>
      </c>
      <c r="I14" s="8">
        <v>0</v>
      </c>
      <c r="J14" s="8">
        <v>-992.46</v>
      </c>
    </row>
    <row r="16" spans="1:16" x14ac:dyDescent="0.25">
      <c r="B16" s="9"/>
      <c r="C16" s="9" t="s">
        <v>18</v>
      </c>
      <c r="D16" s="10">
        <f>SUM(D9:D14)</f>
        <v>569667.46000000008</v>
      </c>
      <c r="E16" s="10">
        <f>SUM(E9:E14)</f>
        <v>569810.32000000007</v>
      </c>
      <c r="F16" s="10">
        <f>E16-D16</f>
        <v>142.85999999998603</v>
      </c>
      <c r="G16" s="10">
        <f t="shared" ref="G16:J16" si="2">SUM(G9:G14)</f>
        <v>-405.49</v>
      </c>
      <c r="H16" s="10">
        <f t="shared" si="2"/>
        <v>1540.81</v>
      </c>
      <c r="I16" s="10">
        <f t="shared" si="2"/>
        <v>0</v>
      </c>
      <c r="J16" s="10">
        <f t="shared" si="2"/>
        <v>-992.46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4/1 - 4/30/18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'March 2018'!E25</f>
        <v>570659.92000000004</v>
      </c>
      <c r="E25" s="14">
        <f t="shared" ref="E25:E29" si="3">D25+SUM(G25:J25)</f>
        <v>573947.38</v>
      </c>
      <c r="F25" s="8">
        <f t="shared" ref="F25:F30" si="4">E25-D25</f>
        <v>3287.4599999999627</v>
      </c>
      <c r="G25" s="8">
        <v>-1187.92</v>
      </c>
      <c r="H25" s="8">
        <v>17.62</v>
      </c>
      <c r="I25" s="8">
        <v>338.78</v>
      </c>
      <c r="J25" s="8">
        <v>4118.9799999999996</v>
      </c>
      <c r="L25" s="16"/>
    </row>
    <row r="26" spans="2:12" x14ac:dyDescent="0.25">
      <c r="B26" s="4">
        <v>8998074</v>
      </c>
      <c r="C26" s="4" t="s">
        <v>21</v>
      </c>
      <c r="D26" s="8">
        <f>'March 2018'!E26</f>
        <v>2826086.2800000003</v>
      </c>
      <c r="E26" s="8">
        <f t="shared" si="3"/>
        <v>2804933.74</v>
      </c>
      <c r="F26" s="8">
        <f t="shared" si="4"/>
        <v>-21152.540000000037</v>
      </c>
      <c r="G26" s="8">
        <v>-2656.59</v>
      </c>
      <c r="H26" s="8">
        <v>70.599999999999994</v>
      </c>
      <c r="I26" s="8">
        <v>0</v>
      </c>
      <c r="J26" s="8">
        <v>-18566.55</v>
      </c>
    </row>
    <row r="27" spans="2:12" hidden="1" x14ac:dyDescent="0.25">
      <c r="B27" s="4">
        <v>8998067</v>
      </c>
      <c r="C27" s="4" t="s">
        <v>22</v>
      </c>
      <c r="D27" s="8">
        <f>'March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'March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'March 2018'!E29</f>
        <v>432743.29000000015</v>
      </c>
      <c r="E29" s="8">
        <f t="shared" si="3"/>
        <v>431394.96000000014</v>
      </c>
      <c r="F29" s="8">
        <f t="shared" si="4"/>
        <v>-1348.3300000000163</v>
      </c>
      <c r="G29" s="8">
        <v>-360.96</v>
      </c>
      <c r="H29" s="8">
        <v>107.28</v>
      </c>
      <c r="I29" s="8">
        <v>0</v>
      </c>
      <c r="J29" s="8">
        <v>-1094.6500000000001</v>
      </c>
    </row>
    <row r="30" spans="2:12" x14ac:dyDescent="0.25">
      <c r="B30" s="4">
        <v>8998016</v>
      </c>
      <c r="C30" s="4" t="s">
        <v>25</v>
      </c>
      <c r="D30" s="8">
        <f>'March 2018'!E30</f>
        <v>225988.71000000005</v>
      </c>
      <c r="E30" s="8">
        <f>D30+SUM(G30:J30)</f>
        <v>226059.09000000005</v>
      </c>
      <c r="F30" s="8">
        <f t="shared" si="4"/>
        <v>70.380000000004657</v>
      </c>
      <c r="G30" s="8">
        <v>-160.85</v>
      </c>
      <c r="H30" s="8">
        <v>513.59</v>
      </c>
      <c r="I30" s="8">
        <v>0</v>
      </c>
      <c r="J30" s="8">
        <v>-282.36</v>
      </c>
    </row>
    <row r="32" spans="2:12" x14ac:dyDescent="0.25">
      <c r="B32" s="9"/>
      <c r="C32" s="9" t="s">
        <v>26</v>
      </c>
      <c r="D32" s="10">
        <f>SUM(D25:D30)</f>
        <v>4055478.2</v>
      </c>
      <c r="E32" s="10">
        <f>SUM(E25:E30)</f>
        <v>4036335.17</v>
      </c>
      <c r="F32" s="10">
        <f>E32-D32</f>
        <v>-19143.030000000261</v>
      </c>
      <c r="G32" s="10">
        <f t="shared" ref="G32:J32" si="5">SUM(G25:G30)</f>
        <v>-4366.3200000000006</v>
      </c>
      <c r="H32" s="10">
        <f t="shared" si="5"/>
        <v>709.09</v>
      </c>
      <c r="I32" s="10">
        <f t="shared" si="5"/>
        <v>338.78</v>
      </c>
      <c r="J32" s="10">
        <f t="shared" si="5"/>
        <v>-15824.58</v>
      </c>
    </row>
    <row r="34" spans="2:10" x14ac:dyDescent="0.25">
      <c r="B34" s="9"/>
      <c r="C34" s="9" t="s">
        <v>27</v>
      </c>
      <c r="D34" s="10">
        <f>D32+D16</f>
        <v>4625145.66</v>
      </c>
      <c r="E34" s="10">
        <f>E32+E16</f>
        <v>4606145.49</v>
      </c>
      <c r="F34" s="10">
        <f>E34-D34</f>
        <v>-19000.169999999925</v>
      </c>
      <c r="G34" s="10">
        <f t="shared" ref="G34:J34" si="6">G32+G16</f>
        <v>-4771.8100000000004</v>
      </c>
      <c r="H34" s="10">
        <f t="shared" si="6"/>
        <v>2249.9</v>
      </c>
      <c r="I34" s="10">
        <f t="shared" si="6"/>
        <v>338.78</v>
      </c>
      <c r="J34" s="10">
        <f t="shared" si="6"/>
        <v>-16817.04</v>
      </c>
    </row>
  </sheetData>
  <mergeCells count="1">
    <mergeCell ref="D6:D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P34"/>
  <sheetViews>
    <sheetView workbookViewId="0">
      <selection activeCell="D32" sqref="D32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'April 2018'!E14</f>
        <v>569810.32000000007</v>
      </c>
      <c r="E14" s="14">
        <f t="shared" si="0"/>
        <v>570637.24000000011</v>
      </c>
      <c r="F14" s="8">
        <f t="shared" si="1"/>
        <v>826.92000000004191</v>
      </c>
      <c r="G14" s="8">
        <v>0</v>
      </c>
      <c r="H14" s="8">
        <v>962.33</v>
      </c>
      <c r="I14" s="8">
        <v>0</v>
      </c>
      <c r="J14" s="8">
        <v>-135.41</v>
      </c>
    </row>
    <row r="16" spans="1:16" x14ac:dyDescent="0.25">
      <c r="B16" s="9"/>
      <c r="C16" s="9" t="s">
        <v>18</v>
      </c>
      <c r="D16" s="10">
        <f>SUM(D9:D14)</f>
        <v>569810.32000000007</v>
      </c>
      <c r="E16" s="10">
        <f>SUM(E9:E14)</f>
        <v>570637.24000000011</v>
      </c>
      <c r="F16" s="10">
        <f>E16-D16</f>
        <v>826.92000000004191</v>
      </c>
      <c r="G16" s="10">
        <f t="shared" ref="G16:J16" si="2">SUM(G9:G14)</f>
        <v>0</v>
      </c>
      <c r="H16" s="10">
        <f t="shared" si="2"/>
        <v>962.33</v>
      </c>
      <c r="I16" s="10">
        <f t="shared" si="2"/>
        <v>0</v>
      </c>
      <c r="J16" s="10">
        <f t="shared" si="2"/>
        <v>-135.41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5/1 - 5/31/18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'April 2018'!E25</f>
        <v>573947.38</v>
      </c>
      <c r="E25" s="14">
        <f t="shared" ref="E25:E29" si="3">D25+SUM(G25:J25)</f>
        <v>597343.02</v>
      </c>
      <c r="F25" s="8">
        <f t="shared" ref="F25:F30" si="4">E25-D25</f>
        <v>23395.640000000014</v>
      </c>
      <c r="G25" s="8">
        <v>0</v>
      </c>
      <c r="H25" s="8">
        <v>15.34</v>
      </c>
      <c r="I25" s="8">
        <v>653.44000000000005</v>
      </c>
      <c r="J25" s="8">
        <v>22726.86</v>
      </c>
      <c r="L25" s="16"/>
    </row>
    <row r="26" spans="2:12" x14ac:dyDescent="0.25">
      <c r="B26" s="4">
        <v>8998074</v>
      </c>
      <c r="C26" s="4" t="s">
        <v>21</v>
      </c>
      <c r="D26" s="8">
        <f>'April 2018'!E26</f>
        <v>2804933.74</v>
      </c>
      <c r="E26" s="8">
        <f t="shared" si="3"/>
        <v>2815740.0500000003</v>
      </c>
      <c r="F26" s="8">
        <f t="shared" si="4"/>
        <v>10806.310000000056</v>
      </c>
      <c r="G26" s="8">
        <v>0</v>
      </c>
      <c r="H26" s="8">
        <v>80.150000000000006</v>
      </c>
      <c r="I26" s="8">
        <v>5421.43</v>
      </c>
      <c r="J26" s="8">
        <v>5304.73</v>
      </c>
    </row>
    <row r="27" spans="2:12" hidden="1" x14ac:dyDescent="0.25">
      <c r="B27" s="4">
        <v>8998067</v>
      </c>
      <c r="C27" s="4" t="s">
        <v>22</v>
      </c>
      <c r="D27" s="8">
        <f>'April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'April 2018'!E29</f>
        <v>431394.96000000014</v>
      </c>
      <c r="E29" s="8">
        <f t="shared" si="3"/>
        <v>430497.85000000015</v>
      </c>
      <c r="F29" s="8">
        <f t="shared" si="4"/>
        <v>-897.10999999998603</v>
      </c>
      <c r="G29" s="8">
        <v>0</v>
      </c>
      <c r="H29" s="8">
        <v>72.5</v>
      </c>
      <c r="I29" s="8">
        <v>0</v>
      </c>
      <c r="J29" s="8">
        <v>-969.61</v>
      </c>
    </row>
    <row r="30" spans="2:12" x14ac:dyDescent="0.25">
      <c r="B30" s="4">
        <v>8998016</v>
      </c>
      <c r="C30" s="4" t="s">
        <v>25</v>
      </c>
      <c r="D30" s="8">
        <f>'April 2018'!E30</f>
        <v>226059.09000000005</v>
      </c>
      <c r="E30" s="8">
        <f>D30+SUM(G30:J30)</f>
        <v>226349.01000000007</v>
      </c>
      <c r="F30" s="8">
        <f t="shared" si="4"/>
        <v>289.92000000001281</v>
      </c>
      <c r="G30" s="8">
        <v>0</v>
      </c>
      <c r="H30" s="8">
        <v>426.04</v>
      </c>
      <c r="I30" s="8">
        <v>0</v>
      </c>
      <c r="J30" s="8">
        <v>-136.12</v>
      </c>
    </row>
    <row r="32" spans="2:12" x14ac:dyDescent="0.25">
      <c r="B32" s="9"/>
      <c r="C32" s="9" t="s">
        <v>26</v>
      </c>
      <c r="D32" s="10">
        <f>SUM(D25:D30)</f>
        <v>4036335.17</v>
      </c>
      <c r="E32" s="10">
        <f>SUM(E25:E30)</f>
        <v>4069929.9300000006</v>
      </c>
      <c r="F32" s="10">
        <f>E32-D32</f>
        <v>33594.760000000708</v>
      </c>
      <c r="G32" s="10">
        <f t="shared" ref="G32:J32" si="5">SUM(G25:G30)</f>
        <v>0</v>
      </c>
      <c r="H32" s="10">
        <f t="shared" si="5"/>
        <v>594.03</v>
      </c>
      <c r="I32" s="10">
        <f t="shared" si="5"/>
        <v>6074.8700000000008</v>
      </c>
      <c r="J32" s="10">
        <f t="shared" si="5"/>
        <v>26925.86</v>
      </c>
    </row>
    <row r="34" spans="2:10" x14ac:dyDescent="0.25">
      <c r="B34" s="9"/>
      <c r="C34" s="9" t="s">
        <v>27</v>
      </c>
      <c r="D34" s="10">
        <f>D32+D16</f>
        <v>4606145.49</v>
      </c>
      <c r="E34" s="10">
        <f>E32+E16</f>
        <v>4640567.1700000009</v>
      </c>
      <c r="F34" s="10">
        <f>E34-D34</f>
        <v>34421.680000000633</v>
      </c>
      <c r="G34" s="10">
        <f t="shared" ref="G34:J34" si="6">G32+G16</f>
        <v>0</v>
      </c>
      <c r="H34" s="10">
        <f t="shared" si="6"/>
        <v>1556.3600000000001</v>
      </c>
      <c r="I34" s="10">
        <f t="shared" si="6"/>
        <v>6074.8700000000008</v>
      </c>
      <c r="J34" s="10">
        <f t="shared" si="6"/>
        <v>26790.45</v>
      </c>
    </row>
  </sheetData>
  <mergeCells count="1">
    <mergeCell ref="D6:D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P34"/>
  <sheetViews>
    <sheetView workbookViewId="0">
      <selection activeCell="H31" sqref="H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'May 2018'!E14</f>
        <v>570637.24000000011</v>
      </c>
      <c r="E14" s="14">
        <f t="shared" si="0"/>
        <v>571558.71000000008</v>
      </c>
      <c r="F14" s="8">
        <f t="shared" si="1"/>
        <v>921.46999999997206</v>
      </c>
      <c r="G14" s="8">
        <v>0</v>
      </c>
      <c r="H14" s="8">
        <v>497.91</v>
      </c>
      <c r="I14" s="8">
        <v>0</v>
      </c>
      <c r="J14" s="8">
        <v>423.56</v>
      </c>
    </row>
    <row r="16" spans="1:16" x14ac:dyDescent="0.25">
      <c r="B16" s="9"/>
      <c r="C16" s="9" t="s">
        <v>18</v>
      </c>
      <c r="D16" s="10">
        <f>SUM(D9:D14)</f>
        <v>570637.24000000011</v>
      </c>
      <c r="E16" s="10">
        <f>SUM(E9:E14)</f>
        <v>571558.71000000008</v>
      </c>
      <c r="F16" s="10">
        <f>E16-D16</f>
        <v>921.46999999997206</v>
      </c>
      <c r="G16" s="10">
        <f t="shared" ref="G16:J16" si="2">SUM(G9:G14)</f>
        <v>0</v>
      </c>
      <c r="H16" s="10">
        <f t="shared" si="2"/>
        <v>497.91</v>
      </c>
      <c r="I16" s="10">
        <f t="shared" si="2"/>
        <v>0</v>
      </c>
      <c r="J16" s="10">
        <f t="shared" si="2"/>
        <v>423.56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6/1 - 6/30/18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2018'!E25</f>
        <v>597343.02</v>
      </c>
      <c r="E25" s="14">
        <f t="shared" ref="E25:E29" si="3">D25+SUM(G25:J25)</f>
        <v>600716.46</v>
      </c>
      <c r="F25" s="8">
        <f t="shared" ref="F25:F30" si="4">E25-D25</f>
        <v>3373.4399999999441</v>
      </c>
      <c r="G25" s="8">
        <v>-26.54</v>
      </c>
      <c r="H25" s="8">
        <v>16.920000000000002</v>
      </c>
      <c r="I25" s="8">
        <v>883.48</v>
      </c>
      <c r="J25" s="8">
        <v>2499.58</v>
      </c>
      <c r="L25" s="16"/>
    </row>
    <row r="26" spans="2:12" x14ac:dyDescent="0.25">
      <c r="B26" s="4">
        <v>8998074</v>
      </c>
      <c r="C26" s="4" t="s">
        <v>21</v>
      </c>
      <c r="D26" s="8">
        <f>'May 2018'!E26</f>
        <v>2815740.0500000003</v>
      </c>
      <c r="E26" s="8">
        <f t="shared" si="3"/>
        <v>2816723.2700000005</v>
      </c>
      <c r="F26" s="8">
        <f t="shared" si="4"/>
        <v>983.22000000020489</v>
      </c>
      <c r="G26" s="8">
        <v>0</v>
      </c>
      <c r="H26" s="8">
        <v>92.03</v>
      </c>
      <c r="I26" s="8">
        <v>6195.92</v>
      </c>
      <c r="J26" s="8">
        <v>-5304.73</v>
      </c>
    </row>
    <row r="27" spans="2:12" hidden="1" x14ac:dyDescent="0.25">
      <c r="B27" s="4">
        <v>8998067</v>
      </c>
      <c r="C27" s="4" t="s">
        <v>22</v>
      </c>
      <c r="D27" s="8">
        <f>'May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2018'!E29</f>
        <v>430497.85000000015</v>
      </c>
      <c r="E29" s="8">
        <f t="shared" si="3"/>
        <v>425503.67000000016</v>
      </c>
      <c r="F29" s="8">
        <f t="shared" si="4"/>
        <v>-4994.179999999993</v>
      </c>
      <c r="G29" s="8">
        <v>0</v>
      </c>
      <c r="H29" s="8">
        <v>77.87</v>
      </c>
      <c r="I29" s="8">
        <v>1529.51</v>
      </c>
      <c r="J29" s="8">
        <v>-6601.56</v>
      </c>
    </row>
    <row r="30" spans="2:12" x14ac:dyDescent="0.25">
      <c r="B30" s="4">
        <v>8998016</v>
      </c>
      <c r="C30" s="4" t="s">
        <v>25</v>
      </c>
      <c r="D30" s="8">
        <f>'May 2018'!E30</f>
        <v>226349.01000000007</v>
      </c>
      <c r="E30" s="8">
        <f>D30+SUM(G30:J30)</f>
        <v>226721.89000000007</v>
      </c>
      <c r="F30" s="8">
        <f t="shared" si="4"/>
        <v>372.88000000000466</v>
      </c>
      <c r="G30" s="8">
        <v>0</v>
      </c>
      <c r="H30" s="8">
        <v>218.98</v>
      </c>
      <c r="I30" s="8">
        <v>0</v>
      </c>
      <c r="J30" s="8">
        <v>153.9</v>
      </c>
    </row>
    <row r="32" spans="2:12" x14ac:dyDescent="0.25">
      <c r="B32" s="9"/>
      <c r="C32" s="9" t="s">
        <v>26</v>
      </c>
      <c r="D32" s="10">
        <f>SUM(D25:D30)</f>
        <v>4069929.9300000006</v>
      </c>
      <c r="E32" s="10">
        <f>SUM(E25:E30)</f>
        <v>4069665.2900000005</v>
      </c>
      <c r="F32" s="10">
        <f>E32-D32</f>
        <v>-264.64000000013039</v>
      </c>
      <c r="G32" s="10">
        <f t="shared" ref="G32:J32" si="5">SUM(G25:G30)</f>
        <v>-26.54</v>
      </c>
      <c r="H32" s="10">
        <f t="shared" si="5"/>
        <v>405.79999999999995</v>
      </c>
      <c r="I32" s="10">
        <f t="shared" si="5"/>
        <v>8608.91</v>
      </c>
      <c r="J32" s="10">
        <f t="shared" si="5"/>
        <v>-9252.81</v>
      </c>
    </row>
    <row r="34" spans="2:10" x14ac:dyDescent="0.25">
      <c r="B34" s="9"/>
      <c r="C34" s="9" t="s">
        <v>27</v>
      </c>
      <c r="D34" s="10">
        <f>D32+D16</f>
        <v>4640567.1700000009</v>
      </c>
      <c r="E34" s="10">
        <f>E32+E16</f>
        <v>4641224.0000000009</v>
      </c>
      <c r="F34" s="10">
        <f>E34-D34</f>
        <v>656.83000000007451</v>
      </c>
      <c r="G34" s="10">
        <f t="shared" ref="G34:J34" si="6">G32+G16</f>
        <v>-26.54</v>
      </c>
      <c r="H34" s="10">
        <f t="shared" si="6"/>
        <v>903.71</v>
      </c>
      <c r="I34" s="10">
        <f t="shared" si="6"/>
        <v>8608.91</v>
      </c>
      <c r="J34" s="10">
        <f t="shared" si="6"/>
        <v>-8829.25</v>
      </c>
    </row>
  </sheetData>
  <mergeCells count="1">
    <mergeCell ref="D6:D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P34"/>
  <sheetViews>
    <sheetView workbookViewId="0">
      <selection activeCell="G31" sqref="G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'June 2018'!E14</f>
        <v>571558.71000000008</v>
      </c>
      <c r="E14" s="14">
        <f t="shared" si="0"/>
        <v>572033.72000000009</v>
      </c>
      <c r="F14" s="8">
        <f t="shared" si="1"/>
        <v>475.01000000000931</v>
      </c>
      <c r="G14" s="8">
        <v>-406.68</v>
      </c>
      <c r="H14" s="8">
        <v>1404.71</v>
      </c>
      <c r="I14" s="8">
        <v>0</v>
      </c>
      <c r="J14" s="8">
        <v>-523.02</v>
      </c>
    </row>
    <row r="16" spans="1:16" x14ac:dyDescent="0.25">
      <c r="B16" s="9"/>
      <c r="C16" s="9" t="s">
        <v>18</v>
      </c>
      <c r="D16" s="10">
        <f>SUM(D9:D14)</f>
        <v>571558.71000000008</v>
      </c>
      <c r="E16" s="10">
        <f>SUM(E9:E14)</f>
        <v>572033.72000000009</v>
      </c>
      <c r="F16" s="10">
        <f>E16-D16</f>
        <v>475.01000000000931</v>
      </c>
      <c r="G16" s="10">
        <f t="shared" ref="G16:J16" si="2">SUM(G9:G14)</f>
        <v>-406.68</v>
      </c>
      <c r="H16" s="10">
        <f t="shared" si="2"/>
        <v>1404.71</v>
      </c>
      <c r="I16" s="10">
        <f t="shared" si="2"/>
        <v>0</v>
      </c>
      <c r="J16" s="10">
        <f t="shared" si="2"/>
        <v>-523.02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7/1 - 7/31/18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2018'!E25</f>
        <v>600716.46</v>
      </c>
      <c r="E25" s="14">
        <f t="shared" ref="E25:E29" si="3">D25+SUM(G25:J25)</f>
        <v>617252.21</v>
      </c>
      <c r="F25" s="8">
        <f t="shared" ref="F25:F30" si="4">E25-D25</f>
        <v>16535.75</v>
      </c>
      <c r="G25" s="8">
        <v>-1086.23</v>
      </c>
      <c r="H25" s="8">
        <v>18.149999999999999</v>
      </c>
      <c r="I25" s="8">
        <v>371.03</v>
      </c>
      <c r="J25" s="8">
        <v>17232.8</v>
      </c>
      <c r="L25" s="16"/>
    </row>
    <row r="26" spans="2:12" x14ac:dyDescent="0.25">
      <c r="B26" s="4">
        <v>8998074</v>
      </c>
      <c r="C26" s="4" t="s">
        <v>21</v>
      </c>
      <c r="D26" s="8">
        <f>'June 2018'!E26</f>
        <v>2816723.2700000005</v>
      </c>
      <c r="E26" s="8">
        <f t="shared" si="3"/>
        <v>2814178.5200000005</v>
      </c>
      <c r="F26" s="8">
        <f t="shared" si="4"/>
        <v>-2544.75</v>
      </c>
      <c r="G26" s="8">
        <v>-2764.74</v>
      </c>
      <c r="H26" s="8">
        <v>100.64</v>
      </c>
      <c r="I26" s="8">
        <v>5424.08</v>
      </c>
      <c r="J26" s="8">
        <v>-5304.73</v>
      </c>
    </row>
    <row r="27" spans="2:12" hidden="1" x14ac:dyDescent="0.25">
      <c r="B27" s="4">
        <v>8998067</v>
      </c>
      <c r="C27" s="4" t="s">
        <v>22</v>
      </c>
      <c r="D27" s="8">
        <f>'May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2018'!E29</f>
        <v>425503.67000000016</v>
      </c>
      <c r="E29" s="8">
        <f t="shared" si="3"/>
        <v>431776.54000000015</v>
      </c>
      <c r="F29" s="8">
        <f t="shared" si="4"/>
        <v>6272.8699999999953</v>
      </c>
      <c r="G29" s="8">
        <v>-294.05</v>
      </c>
      <c r="H29" s="8">
        <v>78.930000000000007</v>
      </c>
      <c r="I29" s="8">
        <v>579.98</v>
      </c>
      <c r="J29" s="8">
        <v>5908.01</v>
      </c>
    </row>
    <row r="30" spans="2:12" x14ac:dyDescent="0.25">
      <c r="B30" s="4">
        <v>8998016</v>
      </c>
      <c r="C30" s="4" t="s">
        <v>25</v>
      </c>
      <c r="D30" s="8">
        <f>'June 2018'!E30</f>
        <v>226721.89000000007</v>
      </c>
      <c r="E30" s="8">
        <f>D30+SUM(G30:J30)</f>
        <v>226930.73000000007</v>
      </c>
      <c r="F30" s="8">
        <f t="shared" si="4"/>
        <v>208.83999999999651</v>
      </c>
      <c r="G30" s="8">
        <v>-161.33000000000001</v>
      </c>
      <c r="H30" s="8">
        <v>496.23</v>
      </c>
      <c r="I30" s="8">
        <v>0</v>
      </c>
      <c r="J30" s="8">
        <v>-126.06</v>
      </c>
    </row>
    <row r="32" spans="2:12" x14ac:dyDescent="0.25">
      <c r="B32" s="9"/>
      <c r="C32" s="9" t="s">
        <v>26</v>
      </c>
      <c r="D32" s="10">
        <f>SUM(D25:D30)</f>
        <v>4069665.2900000005</v>
      </c>
      <c r="E32" s="10">
        <f>SUM(E25:E30)</f>
        <v>4090138.0000000005</v>
      </c>
      <c r="F32" s="10">
        <f>E32-D32</f>
        <v>20472.709999999963</v>
      </c>
      <c r="G32" s="10">
        <f t="shared" ref="G32:J32" si="5">SUM(G25:G30)</f>
        <v>-4306.3499999999995</v>
      </c>
      <c r="H32" s="10">
        <f t="shared" si="5"/>
        <v>693.95</v>
      </c>
      <c r="I32" s="10">
        <f t="shared" si="5"/>
        <v>6375.09</v>
      </c>
      <c r="J32" s="10">
        <f t="shared" si="5"/>
        <v>17710.02</v>
      </c>
    </row>
    <row r="34" spans="2:10" x14ac:dyDescent="0.25">
      <c r="B34" s="9"/>
      <c r="C34" s="9" t="s">
        <v>27</v>
      </c>
      <c r="D34" s="10">
        <f>D32+D16</f>
        <v>4641224.0000000009</v>
      </c>
      <c r="E34" s="10">
        <f>E32+E16</f>
        <v>4662171.7200000007</v>
      </c>
      <c r="F34" s="10">
        <f>E34-D34</f>
        <v>20947.719999999739</v>
      </c>
      <c r="G34" s="10">
        <f t="shared" ref="G34:J34" si="6">G32+G16</f>
        <v>-4713.03</v>
      </c>
      <c r="H34" s="10">
        <f t="shared" si="6"/>
        <v>2098.66</v>
      </c>
      <c r="I34" s="10">
        <f t="shared" si="6"/>
        <v>6375.09</v>
      </c>
      <c r="J34" s="10">
        <f t="shared" si="6"/>
        <v>17187</v>
      </c>
    </row>
  </sheetData>
  <mergeCells count="1">
    <mergeCell ref="D6:D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P34"/>
  <sheetViews>
    <sheetView workbookViewId="0">
      <selection activeCell="E2" sqref="E2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75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'July 2018'!E14</f>
        <v>572033.72000000009</v>
      </c>
      <c r="E14" s="14">
        <f t="shared" si="0"/>
        <v>572890.25000000012</v>
      </c>
      <c r="F14" s="8">
        <f t="shared" si="1"/>
        <v>856.53000000002794</v>
      </c>
      <c r="G14" s="8">
        <v>0</v>
      </c>
      <c r="H14" s="8">
        <v>411.09</v>
      </c>
      <c r="I14" s="8">
        <v>0</v>
      </c>
      <c r="J14" s="8">
        <v>445.44</v>
      </c>
    </row>
    <row r="16" spans="1:16" x14ac:dyDescent="0.25">
      <c r="B16" s="9"/>
      <c r="C16" s="9" t="s">
        <v>18</v>
      </c>
      <c r="D16" s="10">
        <f>SUM(D9:D14)</f>
        <v>572033.72000000009</v>
      </c>
      <c r="E16" s="10">
        <f>SUM(E9:E14)</f>
        <v>572890.25000000012</v>
      </c>
      <c r="F16" s="10">
        <f>E16-D16</f>
        <v>856.53000000002794</v>
      </c>
      <c r="G16" s="10">
        <f t="shared" ref="G16:J16" si="2">SUM(G9:G14)</f>
        <v>0</v>
      </c>
      <c r="H16" s="10">
        <f t="shared" si="2"/>
        <v>411.09</v>
      </c>
      <c r="I16" s="10">
        <f t="shared" si="2"/>
        <v>0</v>
      </c>
      <c r="J16" s="10">
        <f t="shared" si="2"/>
        <v>445.44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8/1 - 8/31/18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2018'!E25</f>
        <v>617252.21</v>
      </c>
      <c r="E25" s="14">
        <f t="shared" ref="E25:E29" si="3">D25+SUM(G25:J25)</f>
        <v>638957.89</v>
      </c>
      <c r="F25" s="8">
        <f t="shared" ref="F25:F30" si="4">E25-D25</f>
        <v>21705.680000000051</v>
      </c>
      <c r="G25" s="8">
        <v>0</v>
      </c>
      <c r="H25" s="8">
        <v>18.88</v>
      </c>
      <c r="I25" s="8">
        <v>652</v>
      </c>
      <c r="J25" s="8">
        <v>21034.799999999999</v>
      </c>
      <c r="L25" s="16"/>
    </row>
    <row r="26" spans="2:12" x14ac:dyDescent="0.25">
      <c r="B26" s="4">
        <v>8998074</v>
      </c>
      <c r="C26" s="4" t="s">
        <v>21</v>
      </c>
      <c r="D26" s="8">
        <f>'July 2018'!E26</f>
        <v>2814178.5200000005</v>
      </c>
      <c r="E26" s="8">
        <f t="shared" si="3"/>
        <v>2830826.2300000004</v>
      </c>
      <c r="F26" s="8">
        <f t="shared" si="4"/>
        <v>16647.709999999963</v>
      </c>
      <c r="G26" s="8">
        <v>0</v>
      </c>
      <c r="H26" s="8">
        <v>112.87</v>
      </c>
      <c r="I26" s="8">
        <v>5925.38</v>
      </c>
      <c r="J26" s="8">
        <v>10609.46</v>
      </c>
    </row>
    <row r="27" spans="2:12" hidden="1" x14ac:dyDescent="0.25">
      <c r="B27" s="4">
        <v>8998067</v>
      </c>
      <c r="C27" s="4" t="s">
        <v>22</v>
      </c>
      <c r="D27" s="8">
        <f>'July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2018'!E29</f>
        <v>431776.54000000015</v>
      </c>
      <c r="E29" s="8">
        <f t="shared" si="3"/>
        <v>432544.74000000017</v>
      </c>
      <c r="F29" s="8">
        <f t="shared" si="4"/>
        <v>768.20000000001164</v>
      </c>
      <c r="G29" s="8">
        <v>0</v>
      </c>
      <c r="H29" s="8">
        <v>89.34</v>
      </c>
      <c r="I29" s="8">
        <v>0</v>
      </c>
      <c r="J29" s="8">
        <v>678.86</v>
      </c>
    </row>
    <row r="30" spans="2:12" x14ac:dyDescent="0.25">
      <c r="B30" s="4">
        <v>8998016</v>
      </c>
      <c r="C30" s="4" t="s">
        <v>25</v>
      </c>
      <c r="D30" s="8">
        <f>'July 2018'!E30</f>
        <v>226930.73000000007</v>
      </c>
      <c r="E30" s="8">
        <f>D30+SUM(G30:J30)</f>
        <v>227277.67000000007</v>
      </c>
      <c r="F30" s="8">
        <f t="shared" si="4"/>
        <v>346.94000000000233</v>
      </c>
      <c r="G30" s="8">
        <v>0</v>
      </c>
      <c r="H30" s="8">
        <v>158.52000000000001</v>
      </c>
      <c r="I30" s="8">
        <v>0</v>
      </c>
      <c r="J30" s="8">
        <v>188.42</v>
      </c>
    </row>
    <row r="32" spans="2:12" x14ac:dyDescent="0.25">
      <c r="B32" s="9"/>
      <c r="C32" s="9" t="s">
        <v>26</v>
      </c>
      <c r="D32" s="10">
        <f>SUM(D25:D30)</f>
        <v>4090138.0000000005</v>
      </c>
      <c r="E32" s="10">
        <f>SUM(E25:E30)</f>
        <v>4129606.5300000007</v>
      </c>
      <c r="F32" s="10">
        <f>E32-D32</f>
        <v>39468.530000000261</v>
      </c>
      <c r="G32" s="10">
        <f t="shared" ref="G32:J32" si="5">SUM(G25:G30)</f>
        <v>0</v>
      </c>
      <c r="H32" s="10">
        <f t="shared" si="5"/>
        <v>379.61</v>
      </c>
      <c r="I32" s="10">
        <f t="shared" si="5"/>
        <v>6577.38</v>
      </c>
      <c r="J32" s="10">
        <f t="shared" si="5"/>
        <v>32511.539999999997</v>
      </c>
    </row>
    <row r="34" spans="2:10" x14ac:dyDescent="0.25">
      <c r="B34" s="9"/>
      <c r="C34" s="9" t="s">
        <v>27</v>
      </c>
      <c r="D34" s="10">
        <f>D32+D16</f>
        <v>4662171.7200000007</v>
      </c>
      <c r="E34" s="10">
        <f>E32+E16</f>
        <v>4702496.7800000012</v>
      </c>
      <c r="F34" s="10">
        <f>E34-D34</f>
        <v>40325.060000000522</v>
      </c>
      <c r="G34" s="10">
        <f t="shared" ref="G34:J34" si="6">G32+G16</f>
        <v>0</v>
      </c>
      <c r="H34" s="10">
        <f t="shared" si="6"/>
        <v>790.7</v>
      </c>
      <c r="I34" s="10">
        <f t="shared" si="6"/>
        <v>6577.38</v>
      </c>
      <c r="J34" s="10">
        <f t="shared" si="6"/>
        <v>32956.979999999996</v>
      </c>
    </row>
  </sheetData>
  <mergeCells count="1">
    <mergeCell ref="D6:D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P34"/>
  <sheetViews>
    <sheetView workbookViewId="0">
      <selection activeCell="H31" sqref="H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76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/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'August 2018'!E14</f>
        <v>572890.25000000012</v>
      </c>
      <c r="E14" s="14">
        <f t="shared" si="0"/>
        <v>573869.19000000006</v>
      </c>
      <c r="F14" s="8">
        <f t="shared" si="1"/>
        <v>978.93999999994412</v>
      </c>
      <c r="G14" s="8">
        <v>0</v>
      </c>
      <c r="H14" s="8">
        <v>1089.57</v>
      </c>
      <c r="I14" s="8">
        <v>0</v>
      </c>
      <c r="J14" s="8">
        <v>-110.63</v>
      </c>
    </row>
    <row r="16" spans="1:16" x14ac:dyDescent="0.25">
      <c r="B16" s="9"/>
      <c r="C16" s="9" t="s">
        <v>18</v>
      </c>
      <c r="D16" s="10">
        <f>SUM(D9:D14)</f>
        <v>572890.25000000012</v>
      </c>
      <c r="E16" s="10">
        <f>SUM(E9:E14)</f>
        <v>573869.19000000006</v>
      </c>
      <c r="F16" s="10">
        <f>E16-D16</f>
        <v>978.93999999994412</v>
      </c>
      <c r="G16" s="10">
        <f t="shared" ref="G16:J16" si="2">SUM(G9:G14)</f>
        <v>0</v>
      </c>
      <c r="H16" s="10">
        <f t="shared" si="2"/>
        <v>1089.57</v>
      </c>
      <c r="I16" s="10">
        <f t="shared" si="2"/>
        <v>0</v>
      </c>
      <c r="J16" s="10">
        <f t="shared" si="2"/>
        <v>-110.63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9/1 - 9/30/18 Current Period</v>
      </c>
    </row>
    <row r="24" spans="2:12" ht="60" x14ac:dyDescent="0.25">
      <c r="B24" s="4" t="s">
        <v>3</v>
      </c>
      <c r="C24" s="4" t="s">
        <v>4</v>
      </c>
      <c r="D24" s="6">
        <f>D8</f>
        <v>0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2018'!E25</f>
        <v>638957.89</v>
      </c>
      <c r="E25" s="14">
        <f t="shared" ref="E25:E29" si="3">D25+SUM(G25:J25)</f>
        <v>641384.32000000007</v>
      </c>
      <c r="F25" s="8">
        <f t="shared" ref="F25:F30" si="4">E25-D25</f>
        <v>2426.4300000000512</v>
      </c>
      <c r="G25" s="8">
        <v>-28.93</v>
      </c>
      <c r="H25" s="8">
        <v>15.46</v>
      </c>
      <c r="I25" s="8">
        <v>873.03</v>
      </c>
      <c r="J25" s="8">
        <v>1566.87</v>
      </c>
      <c r="L25" s="16"/>
    </row>
    <row r="26" spans="2:12" x14ac:dyDescent="0.25">
      <c r="B26" s="4">
        <v>8998074</v>
      </c>
      <c r="C26" s="4" t="s">
        <v>21</v>
      </c>
      <c r="D26" s="8">
        <f>'August 2018'!E26</f>
        <v>2830826.2300000004</v>
      </c>
      <c r="E26" s="8">
        <f t="shared" si="3"/>
        <v>2818219.4500000007</v>
      </c>
      <c r="F26" s="8">
        <f t="shared" si="4"/>
        <v>-12606.779999999795</v>
      </c>
      <c r="G26" s="8">
        <v>0</v>
      </c>
      <c r="H26" s="8">
        <v>121.92</v>
      </c>
      <c r="I26" s="8">
        <v>5837.85</v>
      </c>
      <c r="J26" s="8">
        <v>-18566.55</v>
      </c>
    </row>
    <row r="27" spans="2:12" hidden="1" x14ac:dyDescent="0.25">
      <c r="B27" s="4">
        <v>8998067</v>
      </c>
      <c r="C27" s="4" t="s">
        <v>22</v>
      </c>
      <c r="D27" s="8">
        <f>'August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'August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2018'!E29</f>
        <v>432544.74000000017</v>
      </c>
      <c r="E29" s="8">
        <f t="shared" si="3"/>
        <v>426490.73000000016</v>
      </c>
      <c r="F29" s="8">
        <f t="shared" si="4"/>
        <v>-6054.0100000000093</v>
      </c>
      <c r="G29" s="8">
        <v>0</v>
      </c>
      <c r="H29" s="8">
        <v>85.36</v>
      </c>
      <c r="I29" s="8">
        <v>0</v>
      </c>
      <c r="J29" s="8">
        <v>-6139.37</v>
      </c>
    </row>
    <row r="30" spans="2:12" x14ac:dyDescent="0.25">
      <c r="B30" s="4">
        <v>8998016</v>
      </c>
      <c r="C30" s="4" t="s">
        <v>25</v>
      </c>
      <c r="D30" s="8">
        <f>'August 2018'!E30</f>
        <v>227277.67000000007</v>
      </c>
      <c r="E30" s="8">
        <f>D30+SUM(G30:J30)</f>
        <v>227650.14000000007</v>
      </c>
      <c r="F30" s="8">
        <f t="shared" si="4"/>
        <v>372.47000000000116</v>
      </c>
      <c r="G30" s="8">
        <v>0</v>
      </c>
      <c r="H30" s="8">
        <v>493.91</v>
      </c>
      <c r="I30" s="8">
        <v>0</v>
      </c>
      <c r="J30" s="8">
        <v>-121.44</v>
      </c>
    </row>
    <row r="32" spans="2:12" x14ac:dyDescent="0.25">
      <c r="B32" s="9"/>
      <c r="C32" s="9" t="s">
        <v>26</v>
      </c>
      <c r="D32" s="10">
        <f>SUM(D25:D30)</f>
        <v>4129606.5300000007</v>
      </c>
      <c r="E32" s="10">
        <f>SUM(E25:E30)</f>
        <v>4113744.6400000006</v>
      </c>
      <c r="F32" s="10">
        <f>E32-D32</f>
        <v>-15861.89000000013</v>
      </c>
      <c r="G32" s="10">
        <f t="shared" ref="G32:J32" si="5">SUM(G25:G30)</f>
        <v>-28.93</v>
      </c>
      <c r="H32" s="10">
        <f t="shared" si="5"/>
        <v>716.65000000000009</v>
      </c>
      <c r="I32" s="10">
        <f t="shared" si="5"/>
        <v>6710.88</v>
      </c>
      <c r="J32" s="10">
        <f t="shared" si="5"/>
        <v>-23260.489999999998</v>
      </c>
    </row>
    <row r="34" spans="2:10" x14ac:dyDescent="0.25">
      <c r="B34" s="9"/>
      <c r="C34" s="9" t="s">
        <v>27</v>
      </c>
      <c r="D34" s="10">
        <f>D32+D16</f>
        <v>4702496.7800000012</v>
      </c>
      <c r="E34" s="10">
        <f>E32+E16</f>
        <v>4687613.830000001</v>
      </c>
      <c r="F34" s="10">
        <f>E34-D34</f>
        <v>-14882.950000000186</v>
      </c>
      <c r="G34" s="10">
        <f t="shared" ref="G34:J34" si="6">G32+G16</f>
        <v>-28.93</v>
      </c>
      <c r="H34" s="10">
        <f t="shared" si="6"/>
        <v>1806.22</v>
      </c>
      <c r="I34" s="10">
        <f t="shared" si="6"/>
        <v>6710.88</v>
      </c>
      <c r="J34" s="10">
        <f t="shared" si="6"/>
        <v>-23371.119999999999</v>
      </c>
    </row>
  </sheetData>
  <mergeCells count="1"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34"/>
  <sheetViews>
    <sheetView topLeftCell="A13" workbookViewId="0">
      <selection activeCell="L24" sqref="L2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9.710937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34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t="s">
        <v>31</v>
      </c>
      <c r="L8" t="s">
        <v>33</v>
      </c>
    </row>
    <row r="9" spans="2:12" x14ac:dyDescent="0.25">
      <c r="B9" s="4">
        <v>8998123</v>
      </c>
      <c r="C9" s="4" t="s">
        <v>12</v>
      </c>
      <c r="D9" s="8">
        <f>'Sept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'Sept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f>'Sept 2015'!E11</f>
        <v>0.62999999999650758</v>
      </c>
      <c r="E11" s="8">
        <f t="shared" si="0"/>
        <v>-3.4932057246805925E-12</v>
      </c>
      <c r="F11" s="8">
        <f t="shared" si="1"/>
        <v>-0.63000000000000078</v>
      </c>
      <c r="G11" s="8">
        <v>-14.57</v>
      </c>
      <c r="H11" s="8">
        <v>0</v>
      </c>
      <c r="I11" s="8">
        <v>0</v>
      </c>
      <c r="J11" s="8">
        <v>13.94</v>
      </c>
    </row>
    <row r="12" spans="2:12" x14ac:dyDescent="0.25">
      <c r="B12" s="4">
        <v>8998099</v>
      </c>
      <c r="C12" s="4" t="s">
        <v>15</v>
      </c>
      <c r="D12" s="8">
        <f>'Sept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'Sept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'Sept 2015'!E14</f>
        <v>363688.06</v>
      </c>
      <c r="E14" s="8">
        <f>D14+SUM(G14:J14)</f>
        <v>363497.1</v>
      </c>
      <c r="F14" s="8">
        <f t="shared" si="1"/>
        <v>-190.96000000002095</v>
      </c>
      <c r="G14" s="8">
        <v>-57.11</v>
      </c>
      <c r="H14" s="8">
        <v>0.06</v>
      </c>
      <c r="I14" s="8">
        <v>482.84</v>
      </c>
      <c r="J14" s="8">
        <v>-616.75</v>
      </c>
    </row>
    <row r="16" spans="2:12" x14ac:dyDescent="0.25">
      <c r="B16" s="9"/>
      <c r="C16" s="9" t="s">
        <v>18</v>
      </c>
      <c r="D16" s="10">
        <f>SUM(D9:D14)</f>
        <v>363688.69</v>
      </c>
      <c r="E16" s="10">
        <f>SUM(E9:E14)</f>
        <v>363497.1</v>
      </c>
      <c r="F16" s="10">
        <f>E16-D16</f>
        <v>-191.59000000002561</v>
      </c>
      <c r="G16" s="10">
        <f t="shared" ref="G16:J16" si="2">SUM(G9:G14)</f>
        <v>-71.680000000000007</v>
      </c>
      <c r="H16" s="10">
        <f t="shared" si="2"/>
        <v>0.06</v>
      </c>
      <c r="I16" s="10">
        <f t="shared" si="2"/>
        <v>482.84</v>
      </c>
      <c r="J16" s="10">
        <f t="shared" si="2"/>
        <v>-602.80999999999995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10/1 - 10/31/15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11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 2015'!E25</f>
        <v>753010.18</v>
      </c>
      <c r="E25" s="8">
        <f t="shared" ref="E25:E29" si="3">D25+SUM(G25:J25)</f>
        <v>667522.87000000011</v>
      </c>
      <c r="F25" s="8">
        <f t="shared" ref="F25:F30" si="4">E25-D25</f>
        <v>-85487.309999999939</v>
      </c>
      <c r="G25" s="8">
        <v>-1442.96</v>
      </c>
      <c r="H25" s="8">
        <v>0.38</v>
      </c>
      <c r="I25" s="8">
        <v>459.94</v>
      </c>
      <c r="J25" s="8">
        <v>-84504.67</v>
      </c>
    </row>
    <row r="26" spans="2:12" x14ac:dyDescent="0.25">
      <c r="B26" s="4">
        <v>8998074</v>
      </c>
      <c r="C26" s="4" t="s">
        <v>21</v>
      </c>
      <c r="D26" s="8">
        <f>'Sept 2015'!E26</f>
        <v>1627711.2100000002</v>
      </c>
      <c r="E26" s="8">
        <f t="shared" si="3"/>
        <v>2007520.4400000002</v>
      </c>
      <c r="F26" s="8">
        <f t="shared" si="4"/>
        <v>379809.23</v>
      </c>
      <c r="G26" s="8">
        <v>-1589.01</v>
      </c>
      <c r="H26" s="8">
        <v>0.25</v>
      </c>
      <c r="I26" s="8">
        <v>2674.49</v>
      </c>
      <c r="J26" s="8">
        <v>378723.5</v>
      </c>
    </row>
    <row r="27" spans="2:12" x14ac:dyDescent="0.25">
      <c r="B27" s="4">
        <v>8998067</v>
      </c>
      <c r="C27" s="4" t="s">
        <v>22</v>
      </c>
      <c r="D27" s="8">
        <f>'Sept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'Sept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 2015'!E29</f>
        <v>880196.99999999988</v>
      </c>
      <c r="E29" s="8">
        <f t="shared" si="3"/>
        <v>677418.87999999989</v>
      </c>
      <c r="F29" s="8">
        <f t="shared" si="4"/>
        <v>-202778.12</v>
      </c>
      <c r="G29" s="8">
        <v>-822.12</v>
      </c>
      <c r="H29" s="8">
        <v>0.16</v>
      </c>
      <c r="I29" s="8">
        <v>393.43</v>
      </c>
      <c r="J29" s="8">
        <v>-202349.59</v>
      </c>
    </row>
    <row r="30" spans="2:12" x14ac:dyDescent="0.25">
      <c r="B30" s="4">
        <v>8998016</v>
      </c>
      <c r="C30" s="4" t="s">
        <v>25</v>
      </c>
      <c r="D30" s="8">
        <f>'Sept 2015'!E30</f>
        <v>220926.74</v>
      </c>
      <c r="E30" s="8">
        <f>D30+SUM(G30:J30)</f>
        <v>223335.15</v>
      </c>
      <c r="F30" s="8">
        <f t="shared" si="4"/>
        <v>2408.4100000000035</v>
      </c>
      <c r="G30" s="8">
        <v>-19.329999999999998</v>
      </c>
      <c r="H30" s="8">
        <v>0.05</v>
      </c>
      <c r="I30" s="8">
        <v>257.76</v>
      </c>
      <c r="J30" s="8">
        <v>2169.9299999999998</v>
      </c>
    </row>
    <row r="32" spans="2:12" x14ac:dyDescent="0.25">
      <c r="B32" s="9"/>
      <c r="C32" s="9" t="s">
        <v>26</v>
      </c>
      <c r="D32" s="10">
        <f>SUM(D25:D30)</f>
        <v>3481845.13</v>
      </c>
      <c r="E32" s="10">
        <f>SUM(E25:E30)</f>
        <v>3575797.3400000003</v>
      </c>
      <c r="F32" s="10">
        <f>E32-D32</f>
        <v>93952.210000000428</v>
      </c>
      <c r="G32" s="10">
        <f t="shared" ref="G32:J32" si="5">SUM(G25:G30)</f>
        <v>-3873.42</v>
      </c>
      <c r="H32" s="10">
        <f t="shared" si="5"/>
        <v>0.84000000000000008</v>
      </c>
      <c r="I32" s="10">
        <f t="shared" si="5"/>
        <v>3785.62</v>
      </c>
      <c r="J32" s="10">
        <f t="shared" si="5"/>
        <v>94039.170000000013</v>
      </c>
    </row>
    <row r="34" spans="2:10" x14ac:dyDescent="0.25">
      <c r="B34" s="9"/>
      <c r="C34" s="9" t="s">
        <v>27</v>
      </c>
      <c r="D34" s="10">
        <f>D32+D16</f>
        <v>3845533.82</v>
      </c>
      <c r="E34" s="10">
        <f>E32+E16</f>
        <v>3939294.4400000004</v>
      </c>
      <c r="F34" s="10">
        <f>E34-D34</f>
        <v>93760.620000000577</v>
      </c>
      <c r="G34" s="10">
        <f t="shared" ref="G34:J34" si="6">G32+G16</f>
        <v>-3945.1</v>
      </c>
      <c r="H34" s="10">
        <f t="shared" si="6"/>
        <v>0.90000000000000013</v>
      </c>
      <c r="I34" s="10">
        <f t="shared" si="6"/>
        <v>4268.46</v>
      </c>
      <c r="J34" s="10">
        <f t="shared" si="6"/>
        <v>93436.360000000015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P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77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'September 2018'!E14</f>
        <v>573869.19000000006</v>
      </c>
      <c r="E14" s="14">
        <f t="shared" si="0"/>
        <v>574456.62000000011</v>
      </c>
      <c r="F14" s="8">
        <f t="shared" si="1"/>
        <v>587.43000000005122</v>
      </c>
      <c r="G14" s="8">
        <v>-408.29</v>
      </c>
      <c r="H14" s="8">
        <v>390.24</v>
      </c>
      <c r="I14" s="8">
        <v>0</v>
      </c>
      <c r="J14" s="8">
        <v>605.48</v>
      </c>
    </row>
    <row r="16" spans="1:16" x14ac:dyDescent="0.25">
      <c r="B16" s="9"/>
      <c r="C16" s="9" t="s">
        <v>18</v>
      </c>
      <c r="D16" s="10">
        <f>SUM(D9:D14)</f>
        <v>573869.19000000006</v>
      </c>
      <c r="E16" s="10">
        <f>SUM(E9:E14)</f>
        <v>574456.62000000011</v>
      </c>
      <c r="F16" s="10">
        <f>E16-D16</f>
        <v>587.43000000005122</v>
      </c>
      <c r="G16" s="10">
        <f t="shared" ref="G16:J16" si="2">SUM(G9:G14)</f>
        <v>-408.29</v>
      </c>
      <c r="H16" s="10">
        <f t="shared" si="2"/>
        <v>390.24</v>
      </c>
      <c r="I16" s="10">
        <f t="shared" si="2"/>
        <v>0</v>
      </c>
      <c r="J16" s="10">
        <f t="shared" si="2"/>
        <v>605.48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10/1 - 10/31/18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2018'!E25</f>
        <v>641384.32000000007</v>
      </c>
      <c r="E25" s="14">
        <f t="shared" ref="E25:E29" si="3">D25+SUM(G25:J25)</f>
        <v>553667.1100000001</v>
      </c>
      <c r="F25" s="8">
        <f t="shared" ref="F25:F30" si="4">E25-D25</f>
        <v>-87717.209999999963</v>
      </c>
      <c r="G25" s="8">
        <v>-1163.05</v>
      </c>
      <c r="H25" s="8">
        <v>16.760000000000002</v>
      </c>
      <c r="I25" s="8">
        <v>341.5</v>
      </c>
      <c r="J25" s="8">
        <v>-86912.42</v>
      </c>
      <c r="L25" s="16"/>
    </row>
    <row r="26" spans="2:12" x14ac:dyDescent="0.25">
      <c r="B26" s="4">
        <v>8998074</v>
      </c>
      <c r="C26" s="4" t="s">
        <v>21</v>
      </c>
      <c r="D26" s="8">
        <f>'September 2018'!E26</f>
        <v>2818219.4500000007</v>
      </c>
      <c r="E26" s="8">
        <f t="shared" si="3"/>
        <v>2940783.4400000009</v>
      </c>
      <c r="F26" s="8">
        <f t="shared" si="4"/>
        <v>122563.99000000022</v>
      </c>
      <c r="G26" s="8">
        <v>-2781.51</v>
      </c>
      <c r="H26" s="8">
        <v>129.88</v>
      </c>
      <c r="I26" s="8">
        <v>5394.91</v>
      </c>
      <c r="J26" s="8">
        <v>119820.71</v>
      </c>
    </row>
    <row r="27" spans="2:12" hidden="1" x14ac:dyDescent="0.25">
      <c r="B27" s="4">
        <v>8998067</v>
      </c>
      <c r="C27" s="4" t="s">
        <v>22</v>
      </c>
      <c r="D27" s="8">
        <f>'September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2018'!E29</f>
        <v>426490.73000000016</v>
      </c>
      <c r="E29" s="8">
        <f t="shared" si="3"/>
        <v>304194.98000000016</v>
      </c>
      <c r="F29" s="8">
        <f t="shared" si="4"/>
        <v>-122295.75</v>
      </c>
      <c r="G29" s="8">
        <v>-316.75</v>
      </c>
      <c r="H29" s="8">
        <v>85.36</v>
      </c>
      <c r="I29" s="8">
        <v>200.22</v>
      </c>
      <c r="J29" s="8">
        <v>-122264.58</v>
      </c>
    </row>
    <row r="30" spans="2:12" x14ac:dyDescent="0.25">
      <c r="B30" s="4">
        <v>8998016</v>
      </c>
      <c r="C30" s="4" t="s">
        <v>25</v>
      </c>
      <c r="D30" s="8">
        <f>'September 2018'!E30</f>
        <v>227650.14000000007</v>
      </c>
      <c r="E30" s="8">
        <f>D30+SUM(G30:J30)</f>
        <v>227887.62000000008</v>
      </c>
      <c r="F30" s="8">
        <f t="shared" si="4"/>
        <v>237.48000000001048</v>
      </c>
      <c r="G30" s="8">
        <v>-161.97999999999999</v>
      </c>
      <c r="H30" s="8">
        <v>158.93</v>
      </c>
      <c r="I30" s="8">
        <v>0</v>
      </c>
      <c r="J30" s="8">
        <v>240.53</v>
      </c>
    </row>
    <row r="32" spans="2:12" x14ac:dyDescent="0.25">
      <c r="B32" s="9"/>
      <c r="C32" s="9" t="s">
        <v>26</v>
      </c>
      <c r="D32" s="10">
        <f>SUM(D25:D30)</f>
        <v>4113744.6400000006</v>
      </c>
      <c r="E32" s="10">
        <f>SUM(E25:E30)</f>
        <v>4026533.1500000008</v>
      </c>
      <c r="F32" s="10">
        <f>E32-D32</f>
        <v>-87211.489999999758</v>
      </c>
      <c r="G32" s="10">
        <f t="shared" ref="G32:J32" si="5">SUM(G25:G30)</f>
        <v>-4423.29</v>
      </c>
      <c r="H32" s="10">
        <f t="shared" si="5"/>
        <v>390.93</v>
      </c>
      <c r="I32" s="10">
        <f t="shared" si="5"/>
        <v>5936.63</v>
      </c>
      <c r="J32" s="10">
        <f t="shared" si="5"/>
        <v>-89115.76</v>
      </c>
    </row>
    <row r="34" spans="2:10" x14ac:dyDescent="0.25">
      <c r="B34" s="9"/>
      <c r="C34" s="9" t="s">
        <v>27</v>
      </c>
      <c r="D34" s="10">
        <f>D32+D16</f>
        <v>4687613.830000001</v>
      </c>
      <c r="E34" s="10">
        <f>E32+E16</f>
        <v>4600989.7700000014</v>
      </c>
      <c r="F34" s="10">
        <f>E34-D34</f>
        <v>-86624.05999999959</v>
      </c>
      <c r="G34" s="10">
        <f t="shared" ref="G34:J34" si="6">G32+G16</f>
        <v>-4831.58</v>
      </c>
      <c r="H34" s="10">
        <f t="shared" si="6"/>
        <v>781.17000000000007</v>
      </c>
      <c r="I34" s="10">
        <f t="shared" si="6"/>
        <v>5936.63</v>
      </c>
      <c r="J34" s="10">
        <f t="shared" si="6"/>
        <v>-88510.28</v>
      </c>
    </row>
  </sheetData>
  <mergeCells count="1">
    <mergeCell ref="D6:D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P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'October 2018'!E14</f>
        <v>574456.62000000011</v>
      </c>
      <c r="E14" s="14">
        <f t="shared" si="0"/>
        <v>575462.82000000007</v>
      </c>
      <c r="F14" s="8">
        <f t="shared" si="1"/>
        <v>1006.1999999999534</v>
      </c>
      <c r="G14" s="8">
        <v>0</v>
      </c>
      <c r="H14" s="8">
        <v>1484.66</v>
      </c>
      <c r="I14" s="8">
        <v>0</v>
      </c>
      <c r="J14" s="8">
        <v>-478.46</v>
      </c>
    </row>
    <row r="16" spans="1:16" x14ac:dyDescent="0.25">
      <c r="B16" s="9"/>
      <c r="C16" s="9" t="s">
        <v>18</v>
      </c>
      <c r="D16" s="10">
        <f>SUM(D9:D14)</f>
        <v>574456.62000000011</v>
      </c>
      <c r="E16" s="10">
        <f>SUM(E9:E14)</f>
        <v>575462.82000000007</v>
      </c>
      <c r="F16" s="10">
        <f>E16-D16</f>
        <v>1006.1999999999534</v>
      </c>
      <c r="G16" s="10">
        <f t="shared" ref="G16:J16" si="2">SUM(G9:G14)</f>
        <v>0</v>
      </c>
      <c r="H16" s="10">
        <f t="shared" si="2"/>
        <v>1484.66</v>
      </c>
      <c r="I16" s="10">
        <f t="shared" si="2"/>
        <v>0</v>
      </c>
      <c r="J16" s="10">
        <f t="shared" si="2"/>
        <v>-478.46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11/1 - 11/30/18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2018'!E25</f>
        <v>553667.1100000001</v>
      </c>
      <c r="E25" s="14">
        <f t="shared" ref="E25:E29" si="3">D25+SUM(G25:J25)</f>
        <v>561324.28000000014</v>
      </c>
      <c r="F25" s="8">
        <f t="shared" ref="F25:F30" si="4">E25-D25</f>
        <v>7657.1700000000419</v>
      </c>
      <c r="G25" s="8">
        <v>0</v>
      </c>
      <c r="H25" s="8">
        <v>26.84</v>
      </c>
      <c r="I25" s="8">
        <v>762.18</v>
      </c>
      <c r="J25" s="8">
        <v>6868.15</v>
      </c>
      <c r="L25" s="16"/>
    </row>
    <row r="26" spans="2:12" x14ac:dyDescent="0.25">
      <c r="B26" s="4">
        <v>8998074</v>
      </c>
      <c r="C26" s="4" t="s">
        <v>21</v>
      </c>
      <c r="D26" s="8">
        <f>'October 2018'!E26</f>
        <v>2940783.4400000009</v>
      </c>
      <c r="E26" s="8">
        <f t="shared" si="3"/>
        <v>2953478.1600000011</v>
      </c>
      <c r="F26" s="8">
        <f t="shared" si="4"/>
        <v>12694.720000000205</v>
      </c>
      <c r="G26" s="8">
        <v>0</v>
      </c>
      <c r="H26" s="8">
        <v>179.3</v>
      </c>
      <c r="I26" s="8">
        <v>6945.58</v>
      </c>
      <c r="J26" s="8">
        <v>5569.84</v>
      </c>
    </row>
    <row r="27" spans="2:12" hidden="1" x14ac:dyDescent="0.25">
      <c r="B27" s="4">
        <v>8998067</v>
      </c>
      <c r="C27" s="4" t="s">
        <v>22</v>
      </c>
      <c r="D27" s="8">
        <f>'September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2018'!E29</f>
        <v>304194.98000000016</v>
      </c>
      <c r="E29" s="8">
        <f t="shared" si="3"/>
        <v>304285.23000000016</v>
      </c>
      <c r="F29" s="8">
        <f t="shared" si="4"/>
        <v>90.25</v>
      </c>
      <c r="G29" s="8">
        <v>0</v>
      </c>
      <c r="H29" s="8">
        <v>126.74</v>
      </c>
      <c r="I29" s="8">
        <v>0</v>
      </c>
      <c r="J29" s="8">
        <v>-36.49</v>
      </c>
    </row>
    <row r="30" spans="2:12" x14ac:dyDescent="0.25">
      <c r="B30" s="4">
        <v>8998016</v>
      </c>
      <c r="C30" s="4" t="s">
        <v>25</v>
      </c>
      <c r="D30" s="8">
        <f>'October 2018'!E30</f>
        <v>227887.62000000008</v>
      </c>
      <c r="E30" s="8">
        <f>D30+SUM(G30:J30)</f>
        <v>228290.31000000008</v>
      </c>
      <c r="F30" s="8">
        <f t="shared" si="4"/>
        <v>402.69000000000233</v>
      </c>
      <c r="G30" s="8">
        <v>0</v>
      </c>
      <c r="H30" s="8">
        <v>505.63</v>
      </c>
      <c r="I30" s="8">
        <v>0</v>
      </c>
      <c r="J30" s="8">
        <v>-102.94</v>
      </c>
    </row>
    <row r="32" spans="2:12" x14ac:dyDescent="0.25">
      <c r="B32" s="9"/>
      <c r="C32" s="9" t="s">
        <v>26</v>
      </c>
      <c r="D32" s="10">
        <f>SUM(D25:D30)</f>
        <v>4026533.1500000008</v>
      </c>
      <c r="E32" s="10">
        <f>SUM(E25:E30)</f>
        <v>4047377.9800000014</v>
      </c>
      <c r="F32" s="10">
        <f>E32-D32</f>
        <v>20844.83000000054</v>
      </c>
      <c r="G32" s="10">
        <f t="shared" ref="G32:J32" si="5">SUM(G25:G30)</f>
        <v>0</v>
      </c>
      <c r="H32" s="10">
        <f t="shared" si="5"/>
        <v>838.51</v>
      </c>
      <c r="I32" s="10">
        <f t="shared" si="5"/>
        <v>7707.76</v>
      </c>
      <c r="J32" s="10">
        <f t="shared" si="5"/>
        <v>12298.56</v>
      </c>
    </row>
    <row r="34" spans="2:10" x14ac:dyDescent="0.25">
      <c r="B34" s="9"/>
      <c r="C34" s="9" t="s">
        <v>27</v>
      </c>
      <c r="D34" s="10">
        <f>D32+D16</f>
        <v>4600989.7700000014</v>
      </c>
      <c r="E34" s="10">
        <f>E32+E16</f>
        <v>4622840.8000000017</v>
      </c>
      <c r="F34" s="10">
        <f>E34-D34</f>
        <v>21851.030000000261</v>
      </c>
      <c r="G34" s="10">
        <f t="shared" ref="G34:J34" si="6">G32+G16</f>
        <v>0</v>
      </c>
      <c r="H34" s="10">
        <f t="shared" si="6"/>
        <v>2323.17</v>
      </c>
      <c r="I34" s="10">
        <f t="shared" si="6"/>
        <v>7707.76</v>
      </c>
      <c r="J34" s="10">
        <f t="shared" si="6"/>
        <v>11820.1</v>
      </c>
    </row>
  </sheetData>
  <mergeCells count="1">
    <mergeCell ref="D6:D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P34"/>
  <sheetViews>
    <sheetView topLeftCell="A2" workbookViewId="0">
      <selection activeCell="E25" sqref="E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79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'November 2018'!E14</f>
        <v>575462.82000000007</v>
      </c>
      <c r="E14" s="14">
        <f t="shared" si="0"/>
        <v>576456.10000000009</v>
      </c>
      <c r="F14" s="8">
        <f t="shared" si="1"/>
        <v>993.28000000002794</v>
      </c>
      <c r="G14" s="8">
        <v>0</v>
      </c>
      <c r="H14" s="8">
        <v>1115.33</v>
      </c>
      <c r="I14" s="8">
        <v>0</v>
      </c>
      <c r="J14" s="8">
        <v>-122.05</v>
      </c>
    </row>
    <row r="16" spans="1:16" x14ac:dyDescent="0.25">
      <c r="B16" s="9"/>
      <c r="C16" s="9" t="s">
        <v>18</v>
      </c>
      <c r="D16" s="10">
        <f>SUM(D9:D14)</f>
        <v>575462.82000000007</v>
      </c>
      <c r="E16" s="10">
        <f>SUM(E9:E14)</f>
        <v>576456.10000000009</v>
      </c>
      <c r="F16" s="10">
        <f>E16-D16</f>
        <v>993.28000000002794</v>
      </c>
      <c r="G16" s="10">
        <f t="shared" ref="G16:J16" si="2">SUM(G9:G14)</f>
        <v>0</v>
      </c>
      <c r="H16" s="10">
        <f t="shared" si="2"/>
        <v>1115.33</v>
      </c>
      <c r="I16" s="10">
        <f t="shared" si="2"/>
        <v>0</v>
      </c>
      <c r="J16" s="10">
        <f t="shared" si="2"/>
        <v>-122.05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12/1 - 12/31/18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'November 2018'!E25</f>
        <v>561324.28000000014</v>
      </c>
      <c r="E25" s="14">
        <f t="shared" ref="E25:E29" si="3">D25+SUM(G25:J25)</f>
        <v>509125.93000000017</v>
      </c>
      <c r="F25" s="8">
        <f t="shared" ref="F25:F30" si="4">E25-D25</f>
        <v>-52198.349999999977</v>
      </c>
      <c r="G25" s="8">
        <v>-25.7</v>
      </c>
      <c r="H25" s="8">
        <v>12.81</v>
      </c>
      <c r="I25" s="8">
        <v>811.88</v>
      </c>
      <c r="J25" s="8">
        <v>-52997.34</v>
      </c>
      <c r="L25" s="16"/>
    </row>
    <row r="26" spans="2:12" x14ac:dyDescent="0.25">
      <c r="B26" s="4">
        <v>8998074</v>
      </c>
      <c r="C26" s="4" t="s">
        <v>21</v>
      </c>
      <c r="D26" s="8">
        <f>'November 2018'!E26</f>
        <v>2953478.1600000011</v>
      </c>
      <c r="E26" s="8">
        <f t="shared" si="3"/>
        <v>2988523.4000000013</v>
      </c>
      <c r="F26" s="8">
        <f t="shared" si="4"/>
        <v>35045.240000000224</v>
      </c>
      <c r="G26" s="8">
        <v>0</v>
      </c>
      <c r="H26" s="8">
        <v>164.15</v>
      </c>
      <c r="I26" s="8">
        <v>9816.83</v>
      </c>
      <c r="J26" s="8">
        <v>25064.26</v>
      </c>
    </row>
    <row r="27" spans="2:12" hidden="1" x14ac:dyDescent="0.25">
      <c r="B27" s="4">
        <v>8998067</v>
      </c>
      <c r="C27" s="4" t="s">
        <v>22</v>
      </c>
      <c r="D27" s="8">
        <f>'September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'November 2018'!E29</f>
        <v>304285.23000000016</v>
      </c>
      <c r="E29" s="8">
        <f t="shared" si="3"/>
        <v>284700.21000000014</v>
      </c>
      <c r="F29" s="8">
        <f t="shared" si="4"/>
        <v>-19585.020000000019</v>
      </c>
      <c r="G29" s="8">
        <v>0</v>
      </c>
      <c r="H29" s="8">
        <v>95.42</v>
      </c>
      <c r="I29" s="8">
        <v>2489.02</v>
      </c>
      <c r="J29" s="8">
        <v>-22169.46</v>
      </c>
    </row>
    <row r="30" spans="2:12" x14ac:dyDescent="0.25">
      <c r="B30" s="4">
        <v>8998016</v>
      </c>
      <c r="C30" s="4" t="s">
        <v>25</v>
      </c>
      <c r="D30" s="8">
        <f>'November 2018'!E30</f>
        <v>228290.31000000008</v>
      </c>
      <c r="E30" s="8">
        <f>D30+SUM(G30:J30)</f>
        <v>228654.57000000009</v>
      </c>
      <c r="F30" s="8">
        <f t="shared" si="4"/>
        <v>364.26000000000931</v>
      </c>
      <c r="G30" s="8">
        <v>0</v>
      </c>
      <c r="H30" s="8">
        <v>520</v>
      </c>
      <c r="I30" s="8">
        <v>0</v>
      </c>
      <c r="J30" s="8">
        <v>-155.74</v>
      </c>
    </row>
    <row r="32" spans="2:12" x14ac:dyDescent="0.25">
      <c r="B32" s="9"/>
      <c r="C32" s="9" t="s">
        <v>26</v>
      </c>
      <c r="D32" s="10">
        <f>SUM(D25:D30)</f>
        <v>4047377.9800000014</v>
      </c>
      <c r="E32" s="10">
        <f>SUM(E25:E30)</f>
        <v>4011004.1100000017</v>
      </c>
      <c r="F32" s="10">
        <f>E32-D32</f>
        <v>-36373.869999999646</v>
      </c>
      <c r="G32" s="10">
        <f t="shared" ref="G32:J32" si="5">SUM(G25:G30)</f>
        <v>-25.7</v>
      </c>
      <c r="H32" s="10">
        <f t="shared" si="5"/>
        <v>792.38</v>
      </c>
      <c r="I32" s="10">
        <f t="shared" si="5"/>
        <v>13117.73</v>
      </c>
      <c r="J32" s="10">
        <f t="shared" si="5"/>
        <v>-50258.279999999992</v>
      </c>
    </row>
    <row r="34" spans="2:10" x14ac:dyDescent="0.25">
      <c r="B34" s="9"/>
      <c r="C34" s="9" t="s">
        <v>27</v>
      </c>
      <c r="D34" s="10">
        <f>D32+D16</f>
        <v>4622840.8000000017</v>
      </c>
      <c r="E34" s="10">
        <f>E32+E16</f>
        <v>4587460.2100000018</v>
      </c>
      <c r="F34" s="10">
        <f>E34-D34</f>
        <v>-35380.589999999851</v>
      </c>
      <c r="G34" s="10">
        <f t="shared" ref="G34:J34" si="6">G32+G16</f>
        <v>-25.7</v>
      </c>
      <c r="H34" s="10">
        <f t="shared" si="6"/>
        <v>1907.71</v>
      </c>
      <c r="I34" s="10">
        <f t="shared" si="6"/>
        <v>13117.73</v>
      </c>
      <c r="J34" s="10">
        <f t="shared" si="6"/>
        <v>-50380.329999999994</v>
      </c>
    </row>
  </sheetData>
  <mergeCells count="1">
    <mergeCell ref="D6:D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P34"/>
  <sheetViews>
    <sheetView workbookViewId="0">
      <selection activeCell="D15" sqref="D1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'December 2018'!E14</f>
        <v>576456.10000000009</v>
      </c>
      <c r="E14" s="14">
        <f t="shared" si="0"/>
        <v>577271.06000000006</v>
      </c>
      <c r="F14" s="8">
        <f t="shared" si="1"/>
        <v>814.95999999996275</v>
      </c>
      <c r="G14" s="8">
        <v>-410.1</v>
      </c>
      <c r="H14" s="8">
        <v>587.91999999999996</v>
      </c>
      <c r="I14" s="8">
        <v>0</v>
      </c>
      <c r="J14" s="8">
        <v>637.14</v>
      </c>
    </row>
    <row r="16" spans="1:16" x14ac:dyDescent="0.25">
      <c r="B16" s="9"/>
      <c r="C16" s="9" t="s">
        <v>18</v>
      </c>
      <c r="D16" s="10">
        <f>SUM(D9:D14)</f>
        <v>576456.10000000009</v>
      </c>
      <c r="E16" s="10">
        <f>SUM(E9:E14)</f>
        <v>577271.06000000006</v>
      </c>
      <c r="F16" s="10">
        <f>E16-D16</f>
        <v>814.95999999996275</v>
      </c>
      <c r="G16" s="10">
        <f t="shared" ref="G16:J16" si="2">SUM(G9:G14)</f>
        <v>-410.1</v>
      </c>
      <c r="H16" s="10">
        <f t="shared" si="2"/>
        <v>587.91999999999996</v>
      </c>
      <c r="I16" s="10">
        <f t="shared" si="2"/>
        <v>0</v>
      </c>
      <c r="J16" s="10">
        <f t="shared" si="2"/>
        <v>637.14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1/1 - 1/31/19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'December 2018'!E25</f>
        <v>509125.93000000017</v>
      </c>
      <c r="E25" s="14">
        <f t="shared" ref="E25:E29" si="3">D25+SUM(G25:J25)</f>
        <v>550907.05000000016</v>
      </c>
      <c r="F25" s="8">
        <f t="shared" ref="F25:F30" si="4">E25-D25</f>
        <v>41781.119999999995</v>
      </c>
      <c r="G25" s="8">
        <v>-991.95</v>
      </c>
      <c r="H25" s="8">
        <v>13.86</v>
      </c>
      <c r="I25" s="8">
        <v>5361.38</v>
      </c>
      <c r="J25" s="8">
        <v>37397.83</v>
      </c>
      <c r="L25" s="16"/>
    </row>
    <row r="26" spans="2:12" x14ac:dyDescent="0.25">
      <c r="B26" s="4">
        <v>8998074</v>
      </c>
      <c r="C26" s="4" t="s">
        <v>21</v>
      </c>
      <c r="D26" s="8">
        <f>'December 2018'!E26</f>
        <v>2988523.4000000013</v>
      </c>
      <c r="E26" s="8">
        <f t="shared" si="3"/>
        <v>2996890.9600000014</v>
      </c>
      <c r="F26" s="8">
        <f t="shared" si="4"/>
        <v>8367.5600000000559</v>
      </c>
      <c r="G26" s="8">
        <v>-2960.83</v>
      </c>
      <c r="H26" s="8">
        <v>188.72</v>
      </c>
      <c r="I26" s="8">
        <v>0</v>
      </c>
      <c r="J26" s="8">
        <v>11139.67</v>
      </c>
    </row>
    <row r="27" spans="2:12" hidden="1" x14ac:dyDescent="0.25">
      <c r="B27" s="4">
        <v>8998067</v>
      </c>
      <c r="C27" s="4" t="s">
        <v>22</v>
      </c>
      <c r="D27" s="8">
        <f>'December 2018'!E27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2018'!E28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'December 2018'!E29</f>
        <v>284700.21000000014</v>
      </c>
      <c r="E29" s="8">
        <f t="shared" si="3"/>
        <v>300625.12000000011</v>
      </c>
      <c r="F29" s="8">
        <f t="shared" si="4"/>
        <v>15924.909999999974</v>
      </c>
      <c r="G29" s="8">
        <v>-182.07</v>
      </c>
      <c r="H29" s="8">
        <v>103.87</v>
      </c>
      <c r="I29" s="8">
        <v>0</v>
      </c>
      <c r="J29" s="8">
        <v>16003.11</v>
      </c>
    </row>
    <row r="30" spans="2:12" x14ac:dyDescent="0.25">
      <c r="B30" s="4">
        <v>8998016</v>
      </c>
      <c r="C30" s="4" t="s">
        <v>25</v>
      </c>
      <c r="D30" s="8">
        <f>'December 2018'!E30</f>
        <v>228654.57000000009</v>
      </c>
      <c r="E30" s="8">
        <f>D30+SUM(G30:J30)</f>
        <v>228984.37000000008</v>
      </c>
      <c r="F30" s="8">
        <f t="shared" si="4"/>
        <v>329.79999999998836</v>
      </c>
      <c r="G30" s="8">
        <v>-162.68</v>
      </c>
      <c r="H30" s="8">
        <v>251.69</v>
      </c>
      <c r="I30" s="8">
        <v>0</v>
      </c>
      <c r="J30" s="8">
        <v>240.79</v>
      </c>
    </row>
    <row r="32" spans="2:12" x14ac:dyDescent="0.25">
      <c r="B32" s="9"/>
      <c r="C32" s="9" t="s">
        <v>26</v>
      </c>
      <c r="D32" s="10">
        <f>SUM(D25:D30)</f>
        <v>4011004.1100000017</v>
      </c>
      <c r="E32" s="10">
        <f>SUM(E25:E30)</f>
        <v>4077407.5000000019</v>
      </c>
      <c r="F32" s="10">
        <f>E32-D32</f>
        <v>66403.39000000013</v>
      </c>
      <c r="G32" s="10">
        <f t="shared" ref="G32:J32" si="5">SUM(G25:G30)</f>
        <v>-4297.53</v>
      </c>
      <c r="H32" s="10">
        <f t="shared" si="5"/>
        <v>558.14</v>
      </c>
      <c r="I32" s="10">
        <f t="shared" si="5"/>
        <v>5361.38</v>
      </c>
      <c r="J32" s="10">
        <f t="shared" si="5"/>
        <v>64781.4</v>
      </c>
    </row>
    <row r="34" spans="2:10" x14ac:dyDescent="0.25">
      <c r="B34" s="9"/>
      <c r="C34" s="9" t="s">
        <v>27</v>
      </c>
      <c r="D34" s="10">
        <f>D32+D16</f>
        <v>4587460.2100000018</v>
      </c>
      <c r="E34" s="10">
        <f>E32+E16</f>
        <v>4654678.5600000024</v>
      </c>
      <c r="F34" s="10">
        <f>E34-D34</f>
        <v>67218.350000000559</v>
      </c>
      <c r="G34" s="10">
        <f t="shared" ref="G34:J34" si="6">G32+G16</f>
        <v>-4707.63</v>
      </c>
      <c r="H34" s="10">
        <f t="shared" si="6"/>
        <v>1146.06</v>
      </c>
      <c r="I34" s="10">
        <f t="shared" si="6"/>
        <v>5361.38</v>
      </c>
      <c r="J34" s="10">
        <f t="shared" si="6"/>
        <v>65418.54</v>
      </c>
    </row>
  </sheetData>
  <mergeCells count="1">
    <mergeCell ref="D6:D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34"/>
  <sheetViews>
    <sheetView workbookViewId="0">
      <selection activeCell="E25" sqref="E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'January 2019'!E14</f>
        <v>577271.06000000006</v>
      </c>
      <c r="E14" s="14">
        <f t="shared" si="0"/>
        <v>578472.44000000006</v>
      </c>
      <c r="F14" s="8">
        <f t="shared" si="1"/>
        <v>1201.3800000000047</v>
      </c>
      <c r="G14" s="8">
        <v>0</v>
      </c>
      <c r="H14" s="8">
        <v>576.44000000000005</v>
      </c>
      <c r="I14" s="8">
        <v>0</v>
      </c>
      <c r="J14" s="8">
        <v>624.94000000000005</v>
      </c>
    </row>
    <row r="16" spans="1:16" x14ac:dyDescent="0.25">
      <c r="B16" s="9"/>
      <c r="C16" s="9" t="s">
        <v>18</v>
      </c>
      <c r="D16" s="10">
        <f>SUM(D9:D14)</f>
        <v>577271.06000000006</v>
      </c>
      <c r="E16" s="10">
        <f>SUM(E9:E14)</f>
        <v>578472.44000000006</v>
      </c>
      <c r="F16" s="10">
        <f>E16-D16</f>
        <v>1201.3800000000047</v>
      </c>
      <c r="G16" s="10">
        <f t="shared" ref="G16:J16" si="2">SUM(G9:G14)</f>
        <v>0</v>
      </c>
      <c r="H16" s="10">
        <f t="shared" si="2"/>
        <v>576.44000000000005</v>
      </c>
      <c r="I16" s="10">
        <f t="shared" si="2"/>
        <v>0</v>
      </c>
      <c r="J16" s="10">
        <f t="shared" si="2"/>
        <v>624.94000000000005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2/1 - 2/28/19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'January 2019'!E25</f>
        <v>550907.05000000016</v>
      </c>
      <c r="E25" s="14">
        <f>D25+SUM(G25:J25)</f>
        <v>566170.87000000011</v>
      </c>
      <c r="F25" s="8">
        <f t="shared" ref="F25:F30" si="3">E25-D25</f>
        <v>15263.819999999949</v>
      </c>
      <c r="G25" s="8">
        <v>0</v>
      </c>
      <c r="H25" s="8">
        <v>18.32</v>
      </c>
      <c r="I25" s="8">
        <v>559.11</v>
      </c>
      <c r="J25" s="8">
        <v>14686.39</v>
      </c>
      <c r="L25" s="16"/>
    </row>
    <row r="26" spans="2:12" x14ac:dyDescent="0.25">
      <c r="B26" s="4">
        <v>8998074</v>
      </c>
      <c r="C26" s="4" t="s">
        <v>21</v>
      </c>
      <c r="D26" s="8">
        <f>'January 2019'!E26</f>
        <v>2996890.9600000014</v>
      </c>
      <c r="E26" s="8">
        <f t="shared" ref="E26:E29" si="4">D26+SUM(G26:J26)</f>
        <v>3006865.8500000015</v>
      </c>
      <c r="F26" s="8">
        <f t="shared" si="3"/>
        <v>9974.8900000001304</v>
      </c>
      <c r="G26" s="8">
        <v>0</v>
      </c>
      <c r="H26" s="8">
        <v>205.4</v>
      </c>
      <c r="I26" s="8">
        <v>9769.49</v>
      </c>
      <c r="J26" s="8">
        <v>0</v>
      </c>
    </row>
    <row r="27" spans="2:12" hidden="1" x14ac:dyDescent="0.25">
      <c r="B27" s="4">
        <v>8998067</v>
      </c>
      <c r="C27" s="4" t="s">
        <v>22</v>
      </c>
      <c r="D27" s="8">
        <f>'January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'January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'January 2019'!E29</f>
        <v>300625.12000000011</v>
      </c>
      <c r="E29" s="8">
        <f t="shared" si="4"/>
        <v>310612.34000000008</v>
      </c>
      <c r="F29" s="8">
        <f t="shared" si="3"/>
        <v>9987.2199999999721</v>
      </c>
      <c r="G29" s="8">
        <v>0</v>
      </c>
      <c r="H29" s="8">
        <v>114.02</v>
      </c>
      <c r="I29" s="8">
        <v>0</v>
      </c>
      <c r="J29" s="8">
        <v>9873.2000000000007</v>
      </c>
    </row>
    <row r="30" spans="2:12" x14ac:dyDescent="0.25">
      <c r="B30" s="4">
        <v>8998016</v>
      </c>
      <c r="C30" s="4" t="s">
        <v>25</v>
      </c>
      <c r="D30" s="8">
        <f>'January 2019'!E30</f>
        <v>228984.37000000008</v>
      </c>
      <c r="E30" s="8">
        <f>D30+SUM(G30:J30)</f>
        <v>229475.07000000009</v>
      </c>
      <c r="F30" s="8">
        <f t="shared" si="3"/>
        <v>490.70000000001164</v>
      </c>
      <c r="G30" s="8">
        <v>0</v>
      </c>
      <c r="H30" s="8">
        <v>242.13</v>
      </c>
      <c r="I30" s="8">
        <v>0</v>
      </c>
      <c r="J30" s="8">
        <v>248.57</v>
      </c>
    </row>
    <row r="32" spans="2:12" x14ac:dyDescent="0.25">
      <c r="B32" s="9"/>
      <c r="C32" s="9" t="s">
        <v>26</v>
      </c>
      <c r="D32" s="10">
        <f>SUM(D25:D30)</f>
        <v>4077407.5000000019</v>
      </c>
      <c r="E32" s="10">
        <f>SUM(E25:E30)</f>
        <v>4113124.1300000018</v>
      </c>
      <c r="F32" s="10">
        <f>E32-D32</f>
        <v>35716.629999999888</v>
      </c>
      <c r="G32" s="10">
        <f t="shared" ref="G32:J32" si="5">SUM(G25:G30)</f>
        <v>0</v>
      </c>
      <c r="H32" s="10">
        <f t="shared" si="5"/>
        <v>579.87</v>
      </c>
      <c r="I32" s="10">
        <f t="shared" si="5"/>
        <v>10328.6</v>
      </c>
      <c r="J32" s="10">
        <f t="shared" si="5"/>
        <v>24808.16</v>
      </c>
    </row>
    <row r="34" spans="2:10" x14ac:dyDescent="0.25">
      <c r="B34" s="9"/>
      <c r="C34" s="9" t="s">
        <v>27</v>
      </c>
      <c r="D34" s="10">
        <f>D32+D16</f>
        <v>4654678.5600000024</v>
      </c>
      <c r="E34" s="10">
        <f>E32+E16</f>
        <v>4691596.5700000022</v>
      </c>
      <c r="F34" s="10">
        <f>E34-D34</f>
        <v>36918.009999999776</v>
      </c>
      <c r="G34" s="10">
        <f t="shared" ref="G34:J34" si="6">G32+G16</f>
        <v>0</v>
      </c>
      <c r="H34" s="10">
        <f t="shared" si="6"/>
        <v>1156.31</v>
      </c>
      <c r="I34" s="10">
        <f t="shared" si="6"/>
        <v>10328.6</v>
      </c>
      <c r="J34" s="10">
        <f t="shared" si="6"/>
        <v>25433.1</v>
      </c>
    </row>
  </sheetData>
  <mergeCells count="1">
    <mergeCell ref="D6:D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P34"/>
  <sheetViews>
    <sheetView workbookViewId="0">
      <selection activeCell="F20" sqref="F2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'February 2019'!E14</f>
        <v>578472.44000000006</v>
      </c>
      <c r="E14" s="14">
        <f t="shared" si="0"/>
        <v>1079598.6000000001</v>
      </c>
      <c r="F14" s="8">
        <f t="shared" si="1"/>
        <v>501126.16000000003</v>
      </c>
      <c r="G14" s="8">
        <v>0</v>
      </c>
      <c r="H14" s="8">
        <v>425.04</v>
      </c>
      <c r="I14" s="8">
        <v>0</v>
      </c>
      <c r="J14" s="8">
        <v>500701.12</v>
      </c>
    </row>
    <row r="16" spans="1:16" x14ac:dyDescent="0.25">
      <c r="B16" s="9"/>
      <c r="C16" s="9" t="s">
        <v>18</v>
      </c>
      <c r="D16" s="10">
        <f>SUM(D9:D14)</f>
        <v>578472.44000000006</v>
      </c>
      <c r="E16" s="10">
        <f>SUM(E9:E14)</f>
        <v>1079598.6000000001</v>
      </c>
      <c r="F16" s="10">
        <f>E16-D16</f>
        <v>501126.16000000003</v>
      </c>
      <c r="G16" s="10">
        <f t="shared" ref="G16:J16" si="2">SUM(G9:G14)</f>
        <v>0</v>
      </c>
      <c r="H16" s="10">
        <f t="shared" si="2"/>
        <v>425.04</v>
      </c>
      <c r="I16" s="10">
        <f t="shared" si="2"/>
        <v>0</v>
      </c>
      <c r="J16" s="10">
        <f t="shared" si="2"/>
        <v>500701.12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3/1 - 3/31/19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'February 2019'!E25</f>
        <v>566170.87000000011</v>
      </c>
      <c r="E25" s="14">
        <f>D25+SUM(G25:J25)</f>
        <v>582246.3600000001</v>
      </c>
      <c r="F25" s="8">
        <f t="shared" ref="F25:F30" si="3">E25-D25</f>
        <v>16075.489999999991</v>
      </c>
      <c r="G25" s="8">
        <v>-30.56</v>
      </c>
      <c r="H25" s="8">
        <v>18.239999999999998</v>
      </c>
      <c r="I25" s="8">
        <v>1000.28</v>
      </c>
      <c r="J25" s="8">
        <v>15087.53</v>
      </c>
      <c r="L25" s="16"/>
    </row>
    <row r="26" spans="2:12" x14ac:dyDescent="0.25">
      <c r="B26" s="4">
        <v>8998074</v>
      </c>
      <c r="C26" s="4" t="s">
        <v>21</v>
      </c>
      <c r="D26" s="8">
        <f>'February 2019'!E26</f>
        <v>3006865.8500000015</v>
      </c>
      <c r="E26" s="8">
        <f t="shared" ref="E26:E29" si="4">D26+SUM(G26:J26)</f>
        <v>3049131.5000000014</v>
      </c>
      <c r="F26" s="8">
        <f t="shared" si="3"/>
        <v>42265.649999999907</v>
      </c>
      <c r="G26" s="8">
        <v>0</v>
      </c>
      <c r="H26" s="8">
        <v>196.68</v>
      </c>
      <c r="I26" s="8">
        <v>5865.04</v>
      </c>
      <c r="J26" s="8">
        <v>36203.93</v>
      </c>
    </row>
    <row r="27" spans="2:12" hidden="1" x14ac:dyDescent="0.25">
      <c r="B27" s="4">
        <v>8998067</v>
      </c>
      <c r="C27" s="4" t="s">
        <v>22</v>
      </c>
      <c r="D27" s="8">
        <f>'February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'February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'February 2019'!E29</f>
        <v>310612.34000000008</v>
      </c>
      <c r="E29" s="8">
        <f t="shared" si="4"/>
        <v>310079.35000000009</v>
      </c>
      <c r="F29" s="8">
        <f t="shared" si="3"/>
        <v>-532.98999999999069</v>
      </c>
      <c r="G29" s="8">
        <v>0</v>
      </c>
      <c r="H29" s="8">
        <v>102.49</v>
      </c>
      <c r="I29" s="8">
        <v>0</v>
      </c>
      <c r="J29" s="8">
        <v>-635.48</v>
      </c>
    </row>
    <row r="30" spans="2:12" x14ac:dyDescent="0.25">
      <c r="B30" s="4">
        <v>8998016</v>
      </c>
      <c r="C30" s="4" t="s">
        <v>25</v>
      </c>
      <c r="D30" s="8">
        <f>'February 2019'!E30</f>
        <v>229475.07000000009</v>
      </c>
      <c r="E30" s="8">
        <f>D30+SUM(G30:J30)</f>
        <v>621217.01000000013</v>
      </c>
      <c r="F30" s="8">
        <f t="shared" si="3"/>
        <v>391741.94000000006</v>
      </c>
      <c r="G30" s="8">
        <v>0</v>
      </c>
      <c r="H30" s="8">
        <v>168.86</v>
      </c>
      <c r="I30" s="8">
        <v>0</v>
      </c>
      <c r="J30" s="8">
        <v>391573.08</v>
      </c>
    </row>
    <row r="32" spans="2:12" x14ac:dyDescent="0.25">
      <c r="B32" s="9"/>
      <c r="C32" s="9" t="s">
        <v>26</v>
      </c>
      <c r="D32" s="10">
        <f>SUM(D25:D30)</f>
        <v>4113124.1300000018</v>
      </c>
      <c r="E32" s="10">
        <f>SUM(E25:E30)</f>
        <v>4562674.2200000016</v>
      </c>
      <c r="F32" s="10">
        <f>E32-D32</f>
        <v>449550.08999999985</v>
      </c>
      <c r="G32" s="10">
        <f t="shared" ref="G32:J32" si="5">SUM(G25:G30)</f>
        <v>-30.56</v>
      </c>
      <c r="H32" s="10">
        <f t="shared" si="5"/>
        <v>486.27000000000004</v>
      </c>
      <c r="I32" s="10">
        <f t="shared" si="5"/>
        <v>6865.32</v>
      </c>
      <c r="J32" s="10">
        <f t="shared" si="5"/>
        <v>442229.06</v>
      </c>
    </row>
    <row r="34" spans="2:10" x14ac:dyDescent="0.25">
      <c r="B34" s="9"/>
      <c r="C34" s="9" t="s">
        <v>27</v>
      </c>
      <c r="D34" s="10">
        <f>D32+D16</f>
        <v>4691596.5700000022</v>
      </c>
      <c r="E34" s="10">
        <f>E32+E16</f>
        <v>5642272.8200000022</v>
      </c>
      <c r="F34" s="10">
        <f>E34-D34</f>
        <v>950676.25</v>
      </c>
      <c r="G34" s="10">
        <f t="shared" ref="G34:J34" si="6">G32+G16</f>
        <v>-30.56</v>
      </c>
      <c r="H34" s="10">
        <f t="shared" si="6"/>
        <v>911.31000000000006</v>
      </c>
      <c r="I34" s="10">
        <f t="shared" si="6"/>
        <v>6865.32</v>
      </c>
      <c r="J34" s="10">
        <f t="shared" si="6"/>
        <v>942930.17999999993</v>
      </c>
    </row>
  </sheetData>
  <mergeCells count="1">
    <mergeCell ref="D6:D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P34"/>
  <sheetViews>
    <sheetView topLeftCell="B17" workbookViewId="0">
      <selection activeCell="K30" sqref="K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'March 2019'!E14</f>
        <v>1079598.6000000001</v>
      </c>
      <c r="E14" s="14">
        <f t="shared" si="0"/>
        <v>1081759.5900000001</v>
      </c>
      <c r="F14" s="8">
        <f t="shared" si="1"/>
        <v>2160.9899999999907</v>
      </c>
      <c r="G14" s="8">
        <v>-559.39</v>
      </c>
      <c r="H14" s="8">
        <v>1448.02</v>
      </c>
      <c r="I14" s="8">
        <v>0</v>
      </c>
      <c r="J14" s="8">
        <v>1272.3599999999999</v>
      </c>
    </row>
    <row r="16" spans="1:16" x14ac:dyDescent="0.25">
      <c r="B16" s="9"/>
      <c r="C16" s="9" t="s">
        <v>18</v>
      </c>
      <c r="D16" s="10">
        <f>SUM(D9:D14)</f>
        <v>1079598.6000000001</v>
      </c>
      <c r="E16" s="10">
        <f>SUM(E9:E14)</f>
        <v>1081759.5900000001</v>
      </c>
      <c r="F16" s="10">
        <f>E16-D16</f>
        <v>2160.9899999999907</v>
      </c>
      <c r="G16" s="10">
        <f t="shared" ref="G16:J16" si="2">SUM(G9:G14)</f>
        <v>-559.39</v>
      </c>
      <c r="H16" s="10">
        <f t="shared" si="2"/>
        <v>1448.02</v>
      </c>
      <c r="I16" s="10">
        <f t="shared" si="2"/>
        <v>0</v>
      </c>
      <c r="J16" s="10">
        <f t="shared" si="2"/>
        <v>1272.3599999999999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4/1 - 4/30/19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'March 2019'!E25</f>
        <v>582246.3600000001</v>
      </c>
      <c r="E25" s="14">
        <f>D25+SUM(G25:J25)</f>
        <v>615095.16000000015</v>
      </c>
      <c r="F25" s="8">
        <f t="shared" ref="F25:F30" si="3">E25-D25</f>
        <v>32848.800000000047</v>
      </c>
      <c r="G25" s="8">
        <v>-1041.8</v>
      </c>
      <c r="H25" s="8">
        <v>17.45</v>
      </c>
      <c r="I25" s="8">
        <v>274.86</v>
      </c>
      <c r="J25" s="8">
        <v>33598.29</v>
      </c>
      <c r="L25" s="16"/>
    </row>
    <row r="26" spans="2:12" x14ac:dyDescent="0.25">
      <c r="B26" s="4">
        <v>8998074</v>
      </c>
      <c r="C26" s="4" t="s">
        <v>21</v>
      </c>
      <c r="D26" s="8">
        <f>'March 2019'!E26</f>
        <v>3049131.5000000014</v>
      </c>
      <c r="E26" s="8">
        <f t="shared" ref="E26:E29" si="4">D26+SUM(G26:J26)</f>
        <v>3050328.1800000016</v>
      </c>
      <c r="F26" s="8">
        <f t="shared" si="3"/>
        <v>1196.6800000001676</v>
      </c>
      <c r="G26" s="8">
        <v>-3009.39</v>
      </c>
      <c r="H26" s="8">
        <v>231.99</v>
      </c>
      <c r="I26" s="8">
        <v>6759</v>
      </c>
      <c r="J26" s="8">
        <v>-2784.92</v>
      </c>
    </row>
    <row r="27" spans="2:12" hidden="1" x14ac:dyDescent="0.25">
      <c r="B27" s="4">
        <v>8998067</v>
      </c>
      <c r="C27" s="4" t="s">
        <v>22</v>
      </c>
      <c r="D27" s="8">
        <f>'March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'March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'March 2019'!E29</f>
        <v>310079.35000000009</v>
      </c>
      <c r="E29" s="8">
        <f t="shared" si="4"/>
        <v>321056.3000000001</v>
      </c>
      <c r="F29" s="8">
        <f t="shared" si="3"/>
        <v>10976.950000000012</v>
      </c>
      <c r="G29" s="8">
        <v>-207.3</v>
      </c>
      <c r="H29" s="8">
        <v>114.2</v>
      </c>
      <c r="I29" s="8">
        <v>0</v>
      </c>
      <c r="J29" s="8">
        <v>11070.05</v>
      </c>
    </row>
    <row r="30" spans="2:12" x14ac:dyDescent="0.25">
      <c r="B30" s="4">
        <v>8998016</v>
      </c>
      <c r="C30" s="4" t="s">
        <v>25</v>
      </c>
      <c r="D30" s="8">
        <f>'March 2019'!E30</f>
        <v>621217.01000000013</v>
      </c>
      <c r="E30" s="8">
        <f>D30+SUM(G30:J30)</f>
        <v>621986.95000000007</v>
      </c>
      <c r="F30" s="8">
        <f t="shared" si="3"/>
        <v>769.93999999994412</v>
      </c>
      <c r="G30" s="8">
        <v>-278.86</v>
      </c>
      <c r="H30" s="8">
        <v>313.36</v>
      </c>
      <c r="I30" s="8">
        <v>0</v>
      </c>
      <c r="J30" s="8">
        <v>735.44</v>
      </c>
    </row>
    <row r="32" spans="2:12" x14ac:dyDescent="0.25">
      <c r="B32" s="9"/>
      <c r="C32" s="9" t="s">
        <v>26</v>
      </c>
      <c r="D32" s="10">
        <f>SUM(D25:D30)</f>
        <v>4562674.2200000016</v>
      </c>
      <c r="E32" s="10">
        <f>SUM(E25:E30)</f>
        <v>4608466.5900000017</v>
      </c>
      <c r="F32" s="10">
        <f>E32-D32</f>
        <v>45792.370000000112</v>
      </c>
      <c r="G32" s="10">
        <f t="shared" ref="G32:J32" si="5">SUM(G25:G30)</f>
        <v>-4537.3499999999995</v>
      </c>
      <c r="H32" s="10">
        <f t="shared" si="5"/>
        <v>677</v>
      </c>
      <c r="I32" s="10">
        <f t="shared" si="5"/>
        <v>7033.86</v>
      </c>
      <c r="J32" s="10">
        <f t="shared" si="5"/>
        <v>42618.86</v>
      </c>
    </row>
    <row r="34" spans="2:10" x14ac:dyDescent="0.25">
      <c r="B34" s="9"/>
      <c r="C34" s="9" t="s">
        <v>27</v>
      </c>
      <c r="D34" s="10">
        <f>D32+D16</f>
        <v>5642272.8200000022</v>
      </c>
      <c r="E34" s="10">
        <f>E32+E16</f>
        <v>5690226.1800000016</v>
      </c>
      <c r="F34" s="10">
        <f>E34-D34</f>
        <v>47953.359999999404</v>
      </c>
      <c r="G34" s="10">
        <f t="shared" ref="G34:J34" si="6">G32+G16</f>
        <v>-5096.74</v>
      </c>
      <c r="H34" s="10">
        <f t="shared" si="6"/>
        <v>2125.02</v>
      </c>
      <c r="I34" s="10">
        <f t="shared" si="6"/>
        <v>7033.86</v>
      </c>
      <c r="J34" s="10">
        <f t="shared" si="6"/>
        <v>43891.22</v>
      </c>
    </row>
  </sheetData>
  <mergeCells count="1">
    <mergeCell ref="D6:D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P34"/>
  <sheetViews>
    <sheetView topLeftCell="B1" workbookViewId="0">
      <selection activeCell="D6" sqref="D6:D7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'April 2019'!E14</f>
        <v>1081759.5900000001</v>
      </c>
      <c r="E14" s="14">
        <f t="shared" si="0"/>
        <v>1084074.76</v>
      </c>
      <c r="F14" s="8">
        <f t="shared" si="1"/>
        <v>2315.1699999999255</v>
      </c>
      <c r="G14" s="8">
        <v>0</v>
      </c>
      <c r="H14" s="8">
        <v>3360.58</v>
      </c>
      <c r="I14" s="8">
        <v>0</v>
      </c>
      <c r="J14" s="8">
        <v>-1045.4100000000001</v>
      </c>
    </row>
    <row r="16" spans="1:16" x14ac:dyDescent="0.25">
      <c r="B16" s="9"/>
      <c r="C16" s="9" t="s">
        <v>18</v>
      </c>
      <c r="D16" s="10">
        <f>SUM(D9:D14)</f>
        <v>1081759.5900000001</v>
      </c>
      <c r="E16" s="10">
        <f>SUM(E9:E14)</f>
        <v>1084074.76</v>
      </c>
      <c r="F16" s="10">
        <f>E16-D16</f>
        <v>2315.1699999999255</v>
      </c>
      <c r="G16" s="10">
        <f t="shared" ref="G16:J16" si="2">SUM(G9:G14)</f>
        <v>0</v>
      </c>
      <c r="H16" s="10">
        <f t="shared" si="2"/>
        <v>3360.58</v>
      </c>
      <c r="I16" s="10">
        <f t="shared" si="2"/>
        <v>0</v>
      </c>
      <c r="J16" s="10">
        <f t="shared" si="2"/>
        <v>-1045.4100000000001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5/1 - 5/31/19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'April 2019'!E25</f>
        <v>615095.16000000015</v>
      </c>
      <c r="E25" s="14">
        <f>D25+SUM(G25:J25)</f>
        <v>647170.6100000001</v>
      </c>
      <c r="F25" s="8">
        <f t="shared" ref="F25:F30" si="3">E25-D25</f>
        <v>32075.449999999953</v>
      </c>
      <c r="G25" s="8">
        <v>-1.68</v>
      </c>
      <c r="H25" s="8">
        <v>14.3</v>
      </c>
      <c r="I25" s="8">
        <v>842.62</v>
      </c>
      <c r="J25" s="8">
        <v>31220.21</v>
      </c>
      <c r="L25" s="16"/>
    </row>
    <row r="26" spans="2:12" x14ac:dyDescent="0.25">
      <c r="B26" s="4">
        <v>8998074</v>
      </c>
      <c r="C26" s="4" t="s">
        <v>21</v>
      </c>
      <c r="D26" s="8">
        <f>'April 2019'!E26</f>
        <v>3050328.1800000016</v>
      </c>
      <c r="E26" s="8">
        <f t="shared" ref="E26:E29" si="4">D26+SUM(G26:J26)</f>
        <v>3318813.5800000015</v>
      </c>
      <c r="F26" s="8">
        <f t="shared" si="3"/>
        <v>268485.39999999991</v>
      </c>
      <c r="G26" s="8">
        <v>0</v>
      </c>
      <c r="H26" s="8">
        <v>239.31</v>
      </c>
      <c r="I26" s="8">
        <v>6898.24</v>
      </c>
      <c r="J26" s="8">
        <v>261347.85</v>
      </c>
    </row>
    <row r="27" spans="2:12" hidden="1" x14ac:dyDescent="0.25">
      <c r="B27" s="4">
        <v>8998067</v>
      </c>
      <c r="C27" s="4" t="s">
        <v>22</v>
      </c>
      <c r="D27" s="8">
        <f>'April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'April 2019'!E29</f>
        <v>321056.3000000001</v>
      </c>
      <c r="E29" s="8">
        <f t="shared" si="4"/>
        <v>421944.27000000014</v>
      </c>
      <c r="F29" s="8">
        <f t="shared" si="3"/>
        <v>100887.97000000003</v>
      </c>
      <c r="G29" s="8">
        <v>0</v>
      </c>
      <c r="H29" s="8">
        <v>111.36</v>
      </c>
      <c r="I29" s="8">
        <v>0</v>
      </c>
      <c r="J29" s="8">
        <v>100776.61</v>
      </c>
    </row>
    <row r="30" spans="2:12" x14ac:dyDescent="0.25">
      <c r="B30" s="4">
        <v>8998016</v>
      </c>
      <c r="C30" s="4" t="s">
        <v>25</v>
      </c>
      <c r="D30" s="8">
        <f>'April 2019'!E30</f>
        <v>621986.95000000007</v>
      </c>
      <c r="E30" s="8">
        <f>D30+SUM(G30:J30)</f>
        <v>202661.57000000007</v>
      </c>
      <c r="F30" s="8">
        <f t="shared" si="3"/>
        <v>-419325.38</v>
      </c>
      <c r="G30" s="8">
        <v>0</v>
      </c>
      <c r="H30" s="8">
        <v>2272</v>
      </c>
      <c r="I30" s="8">
        <v>0</v>
      </c>
      <c r="J30" s="8">
        <v>-421597.38</v>
      </c>
    </row>
    <row r="32" spans="2:12" x14ac:dyDescent="0.25">
      <c r="B32" s="9"/>
      <c r="C32" s="9" t="s">
        <v>26</v>
      </c>
      <c r="D32" s="10">
        <f>SUM(D25:D30)</f>
        <v>4608466.5900000017</v>
      </c>
      <c r="E32" s="10">
        <f>SUM(E25:E30)</f>
        <v>4590590.0300000021</v>
      </c>
      <c r="F32" s="10">
        <f>E32-D32</f>
        <v>-17876.55999999959</v>
      </c>
      <c r="G32" s="10">
        <f t="shared" ref="G32:J32" si="5">SUM(G25:G30)</f>
        <v>-1.68</v>
      </c>
      <c r="H32" s="10">
        <f t="shared" si="5"/>
        <v>2636.9700000000003</v>
      </c>
      <c r="I32" s="10">
        <f t="shared" si="5"/>
        <v>7740.86</v>
      </c>
      <c r="J32" s="10">
        <f t="shared" si="5"/>
        <v>-28252.710000000021</v>
      </c>
    </row>
    <row r="34" spans="2:10" x14ac:dyDescent="0.25">
      <c r="B34" s="9"/>
      <c r="C34" s="9" t="s">
        <v>27</v>
      </c>
      <c r="D34" s="10">
        <f>D32+D16</f>
        <v>5690226.1800000016</v>
      </c>
      <c r="E34" s="10">
        <f>E32+E16</f>
        <v>5674664.7900000019</v>
      </c>
      <c r="F34" s="10">
        <f>E34-D34</f>
        <v>-15561.389999999665</v>
      </c>
      <c r="G34" s="10">
        <f t="shared" ref="G34:J34" si="6">G32+G16</f>
        <v>-1.68</v>
      </c>
      <c r="H34" s="10">
        <f t="shared" si="6"/>
        <v>5997.55</v>
      </c>
      <c r="I34" s="10">
        <f t="shared" si="6"/>
        <v>7740.86</v>
      </c>
      <c r="J34" s="10">
        <f t="shared" si="6"/>
        <v>-29298.120000000021</v>
      </c>
    </row>
  </sheetData>
  <mergeCells count="1">
    <mergeCell ref="D6:D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P34"/>
  <sheetViews>
    <sheetView topLeftCell="B1" workbookViewId="0">
      <selection activeCell="K30" sqref="K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85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'May 2019'!E14</f>
        <v>1084074.76</v>
      </c>
      <c r="E14" s="14">
        <f t="shared" si="0"/>
        <v>1086531.6100000001</v>
      </c>
      <c r="F14" s="8">
        <f t="shared" si="1"/>
        <v>2456.8500000000931</v>
      </c>
      <c r="G14" s="8">
        <v>0</v>
      </c>
      <c r="H14" s="8">
        <v>900.68</v>
      </c>
      <c r="I14" s="8">
        <v>0</v>
      </c>
      <c r="J14" s="8">
        <v>1556.17</v>
      </c>
    </row>
    <row r="16" spans="1:16" x14ac:dyDescent="0.25">
      <c r="B16" s="9"/>
      <c r="C16" s="9" t="s">
        <v>18</v>
      </c>
      <c r="D16" s="10">
        <f>SUM(D9:D14)</f>
        <v>1084074.76</v>
      </c>
      <c r="E16" s="10">
        <f>SUM(E9:E14)</f>
        <v>1086531.6100000001</v>
      </c>
      <c r="F16" s="10">
        <f>E16-D16</f>
        <v>2456.8500000000931</v>
      </c>
      <c r="G16" s="10">
        <f t="shared" ref="G16:J16" si="2">SUM(G9:G14)</f>
        <v>0</v>
      </c>
      <c r="H16" s="10">
        <f t="shared" si="2"/>
        <v>900.68</v>
      </c>
      <c r="I16" s="10">
        <f t="shared" si="2"/>
        <v>0</v>
      </c>
      <c r="J16" s="10">
        <f t="shared" si="2"/>
        <v>1556.17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6/1 - 6/30/19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2019'!E25</f>
        <v>647170.6100000001</v>
      </c>
      <c r="E25" s="14">
        <f>D25+SUM(G25:J25)</f>
        <v>687934.47000000009</v>
      </c>
      <c r="F25" s="8">
        <f t="shared" ref="F25:F30" si="3">E25-D25</f>
        <v>40763.859999999986</v>
      </c>
      <c r="G25" s="8">
        <v>-34.880000000000003</v>
      </c>
      <c r="H25" s="8">
        <v>32.97</v>
      </c>
      <c r="I25" s="8">
        <v>800.21</v>
      </c>
      <c r="J25" s="8">
        <v>39965.56</v>
      </c>
      <c r="L25" s="16"/>
    </row>
    <row r="26" spans="2:12" x14ac:dyDescent="0.25">
      <c r="B26" s="4">
        <v>8998074</v>
      </c>
      <c r="C26" s="4" t="s">
        <v>21</v>
      </c>
      <c r="D26" s="8">
        <f>'May 2019'!E26</f>
        <v>3318813.5800000015</v>
      </c>
      <c r="E26" s="8">
        <f t="shared" ref="E26:E29" si="4">D26+SUM(G26:J26)</f>
        <v>3353188.3700000015</v>
      </c>
      <c r="F26" s="8">
        <f t="shared" si="3"/>
        <v>34374.790000000037</v>
      </c>
      <c r="G26" s="8">
        <v>0</v>
      </c>
      <c r="H26" s="8">
        <v>281.31</v>
      </c>
      <c r="I26" s="8">
        <v>7099.43</v>
      </c>
      <c r="J26" s="8">
        <v>26994.05</v>
      </c>
    </row>
    <row r="27" spans="2:12" hidden="1" x14ac:dyDescent="0.25">
      <c r="B27" s="4">
        <v>8998067</v>
      </c>
      <c r="C27" s="4" t="s">
        <v>22</v>
      </c>
      <c r="D27" s="8">
        <f>'May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2019'!E29</f>
        <v>421944.27000000014</v>
      </c>
      <c r="E29" s="8">
        <f t="shared" si="4"/>
        <v>445892.99000000011</v>
      </c>
      <c r="F29" s="8">
        <f t="shared" si="3"/>
        <v>23948.719999999972</v>
      </c>
      <c r="G29" s="8">
        <v>0</v>
      </c>
      <c r="H29" s="8">
        <v>125.71</v>
      </c>
      <c r="I29" s="8">
        <v>1728.41</v>
      </c>
      <c r="J29" s="8">
        <v>22094.6</v>
      </c>
    </row>
    <row r="30" spans="2:12" x14ac:dyDescent="0.25">
      <c r="B30" s="4">
        <v>8998016</v>
      </c>
      <c r="C30" s="4" t="s">
        <v>25</v>
      </c>
      <c r="D30" s="8">
        <f>'May 2019'!E30</f>
        <v>202661.57000000007</v>
      </c>
      <c r="E30" s="8">
        <f>D30+SUM(G30:J30)</f>
        <v>203672.51000000007</v>
      </c>
      <c r="F30" s="8">
        <f t="shared" si="3"/>
        <v>1010.9400000000023</v>
      </c>
      <c r="G30" s="8">
        <v>0</v>
      </c>
      <c r="H30" s="8">
        <v>555.26</v>
      </c>
      <c r="I30" s="8">
        <v>0</v>
      </c>
      <c r="J30" s="8">
        <v>455.68</v>
      </c>
    </row>
    <row r="32" spans="2:12" x14ac:dyDescent="0.25">
      <c r="B32" s="9"/>
      <c r="C32" s="9" t="s">
        <v>26</v>
      </c>
      <c r="D32" s="10">
        <f>SUM(D25:D30)</f>
        <v>4590590.0300000021</v>
      </c>
      <c r="E32" s="10">
        <f>SUM(E25:E30)</f>
        <v>4690688.3400000017</v>
      </c>
      <c r="F32" s="10">
        <f>E32-D32</f>
        <v>100098.30999999959</v>
      </c>
      <c r="G32" s="10">
        <f t="shared" ref="G32:J32" si="5">SUM(G25:G30)</f>
        <v>-34.880000000000003</v>
      </c>
      <c r="H32" s="10">
        <f t="shared" si="5"/>
        <v>995.25</v>
      </c>
      <c r="I32" s="10">
        <f t="shared" si="5"/>
        <v>9628.0500000000011</v>
      </c>
      <c r="J32" s="10">
        <f t="shared" si="5"/>
        <v>89509.889999999985</v>
      </c>
    </row>
    <row r="34" spans="2:10" x14ac:dyDescent="0.25">
      <c r="B34" s="9"/>
      <c r="C34" s="9" t="s">
        <v>27</v>
      </c>
      <c r="D34" s="10">
        <f>D32+D16</f>
        <v>5674664.7900000019</v>
      </c>
      <c r="E34" s="10">
        <f>E32+E16</f>
        <v>5777219.950000002</v>
      </c>
      <c r="F34" s="10">
        <f>E34-D34</f>
        <v>102555.16000000015</v>
      </c>
      <c r="G34" s="10">
        <f t="shared" ref="G34:J34" si="6">G32+G16</f>
        <v>-34.880000000000003</v>
      </c>
      <c r="H34" s="10">
        <f t="shared" si="6"/>
        <v>1895.9299999999998</v>
      </c>
      <c r="I34" s="10">
        <f t="shared" si="6"/>
        <v>9628.0500000000011</v>
      </c>
      <c r="J34" s="10">
        <f t="shared" si="6"/>
        <v>91066.059999999983</v>
      </c>
    </row>
  </sheetData>
  <mergeCells count="1">
    <mergeCell ref="D6:D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P34"/>
  <sheetViews>
    <sheetView topLeftCell="B4" workbookViewId="0">
      <selection activeCell="C42" sqref="C42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86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'June 2019'!E14</f>
        <v>1086531.6100000001</v>
      </c>
      <c r="E14" s="14">
        <f t="shared" si="0"/>
        <v>1087607.06</v>
      </c>
      <c r="F14" s="8">
        <f t="shared" si="1"/>
        <v>1075.4499999999534</v>
      </c>
      <c r="G14" s="8">
        <v>-771.74</v>
      </c>
      <c r="H14" s="8">
        <v>2359.63</v>
      </c>
      <c r="I14" s="8">
        <v>0</v>
      </c>
      <c r="J14" s="8">
        <v>-512.44000000000005</v>
      </c>
    </row>
    <row r="16" spans="1:16" x14ac:dyDescent="0.25">
      <c r="B16" s="9"/>
      <c r="C16" s="9" t="s">
        <v>18</v>
      </c>
      <c r="D16" s="10">
        <f>SUM(D9:D14)</f>
        <v>1086531.6100000001</v>
      </c>
      <c r="E16" s="10">
        <f>SUM(E9:E14)</f>
        <v>1087607.06</v>
      </c>
      <c r="F16" s="10">
        <f>E16-D16</f>
        <v>1075.4499999999534</v>
      </c>
      <c r="G16" s="10">
        <f t="shared" ref="G16:J16" si="2">SUM(G9:G14)</f>
        <v>-771.74</v>
      </c>
      <c r="H16" s="10">
        <f t="shared" si="2"/>
        <v>2359.63</v>
      </c>
      <c r="I16" s="10">
        <f t="shared" si="2"/>
        <v>0</v>
      </c>
      <c r="J16" s="10">
        <f t="shared" si="2"/>
        <v>-512.44000000000005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7/1 - 7/31/19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2019'!E25</f>
        <v>687934.47000000009</v>
      </c>
      <c r="E25" s="14">
        <f>D25+SUM(G25:J25)</f>
        <v>705934.85000000009</v>
      </c>
      <c r="F25" s="8">
        <f t="shared" ref="F25:F30" si="3">E25-D25</f>
        <v>18000.380000000005</v>
      </c>
      <c r="G25" s="8">
        <v>-1241.8900000000001</v>
      </c>
      <c r="H25" s="8">
        <v>35.33</v>
      </c>
      <c r="I25" s="8">
        <v>694.16</v>
      </c>
      <c r="J25" s="8">
        <v>18512.78</v>
      </c>
      <c r="L25" s="16"/>
    </row>
    <row r="26" spans="2:12" x14ac:dyDescent="0.25">
      <c r="B26" s="4">
        <v>8998074</v>
      </c>
      <c r="C26" s="4" t="s">
        <v>21</v>
      </c>
      <c r="D26" s="8">
        <f>'June 2019'!E26</f>
        <v>3353188.3700000015</v>
      </c>
      <c r="E26" s="8">
        <f t="shared" ref="E26:E29" si="4">D26+SUM(G26:J26)</f>
        <v>3347275.7100000014</v>
      </c>
      <c r="F26" s="8">
        <f t="shared" si="3"/>
        <v>-5912.660000000149</v>
      </c>
      <c r="G26" s="8">
        <v>-3314.57</v>
      </c>
      <c r="H26" s="8">
        <v>254.28</v>
      </c>
      <c r="I26" s="8">
        <v>3146.31</v>
      </c>
      <c r="J26" s="8">
        <v>-5998.68</v>
      </c>
    </row>
    <row r="27" spans="2:12" hidden="1" x14ac:dyDescent="0.25">
      <c r="B27" s="4">
        <v>8998067</v>
      </c>
      <c r="C27" s="4" t="s">
        <v>22</v>
      </c>
      <c r="D27" s="8">
        <f>'June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'June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2019'!E29</f>
        <v>445892.99000000011</v>
      </c>
      <c r="E29" s="8">
        <f t="shared" si="4"/>
        <v>442985.06000000011</v>
      </c>
      <c r="F29" s="8">
        <f t="shared" si="3"/>
        <v>-2907.929999999993</v>
      </c>
      <c r="G29" s="8">
        <v>-296.95999999999998</v>
      </c>
      <c r="H29" s="8">
        <v>19.09</v>
      </c>
      <c r="I29" s="8">
        <v>0</v>
      </c>
      <c r="J29" s="8">
        <v>-2630.06</v>
      </c>
    </row>
    <row r="30" spans="2:12" x14ac:dyDescent="0.25">
      <c r="B30" s="4">
        <v>8998016</v>
      </c>
      <c r="C30" s="4" t="s">
        <v>25</v>
      </c>
      <c r="D30" s="8">
        <f>'June 2019'!E30</f>
        <v>203672.51000000007</v>
      </c>
      <c r="E30" s="8">
        <f>D30+SUM(G30:J30)</f>
        <v>203698.41000000006</v>
      </c>
      <c r="F30" s="8">
        <f t="shared" si="3"/>
        <v>25.899999999994179</v>
      </c>
      <c r="G30" s="8">
        <v>-231.89</v>
      </c>
      <c r="H30" s="8">
        <v>231.11</v>
      </c>
      <c r="I30" s="8">
        <v>77.52</v>
      </c>
      <c r="J30" s="8">
        <v>-50.84</v>
      </c>
    </row>
    <row r="32" spans="2:12" x14ac:dyDescent="0.25">
      <c r="B32" s="9"/>
      <c r="C32" s="9" t="s">
        <v>26</v>
      </c>
      <c r="D32" s="10">
        <f>SUM(D25:D30)</f>
        <v>4690688.3400000017</v>
      </c>
      <c r="E32" s="10">
        <f>SUM(E25:E30)</f>
        <v>4699894.0300000021</v>
      </c>
      <c r="F32" s="10">
        <f>E32-D32</f>
        <v>9205.6900000004098</v>
      </c>
      <c r="G32" s="10">
        <f t="shared" ref="G32:J32" si="5">SUM(G25:G30)</f>
        <v>-5085.3100000000004</v>
      </c>
      <c r="H32" s="10">
        <f t="shared" si="5"/>
        <v>539.80999999999995</v>
      </c>
      <c r="I32" s="10">
        <f t="shared" si="5"/>
        <v>3917.99</v>
      </c>
      <c r="J32" s="10">
        <f t="shared" si="5"/>
        <v>9833.1999999999989</v>
      </c>
    </row>
    <row r="34" spans="2:10" x14ac:dyDescent="0.25">
      <c r="B34" s="9"/>
      <c r="C34" s="9" t="s">
        <v>27</v>
      </c>
      <c r="D34" s="10">
        <f>D32+D16</f>
        <v>5777219.950000002</v>
      </c>
      <c r="E34" s="10">
        <f>E32+E16</f>
        <v>5787501.0900000017</v>
      </c>
      <c r="F34" s="10">
        <f>E34-D34</f>
        <v>10281.139999999665</v>
      </c>
      <c r="G34" s="10">
        <f t="shared" ref="G34:J34" si="6">G32+G16</f>
        <v>-5857.05</v>
      </c>
      <c r="H34" s="10">
        <f t="shared" si="6"/>
        <v>2899.44</v>
      </c>
      <c r="I34" s="10">
        <f t="shared" si="6"/>
        <v>3917.99</v>
      </c>
      <c r="J34" s="10">
        <f t="shared" si="6"/>
        <v>9320.7599999999984</v>
      </c>
    </row>
  </sheetData>
  <mergeCells count="1"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34"/>
  <sheetViews>
    <sheetView workbookViewId="0">
      <selection activeCell="D22" sqref="D22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9.710937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35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t="s">
        <v>31</v>
      </c>
      <c r="L8" t="s">
        <v>33</v>
      </c>
    </row>
    <row r="9" spans="2:12" x14ac:dyDescent="0.25">
      <c r="B9" s="4">
        <v>8998123</v>
      </c>
      <c r="C9" s="4" t="s">
        <v>12</v>
      </c>
      <c r="D9" s="8">
        <f>'Oct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'Oct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f>'Oct 2015'!E11</f>
        <v>-3.4932057246805925E-12</v>
      </c>
      <c r="E11" s="8">
        <f t="shared" si="0"/>
        <v>-0.63000000000349399</v>
      </c>
      <c r="F11" s="8">
        <f t="shared" si="1"/>
        <v>-0.63000000000000078</v>
      </c>
      <c r="G11" s="8">
        <v>-14.57</v>
      </c>
      <c r="H11" s="8">
        <v>0</v>
      </c>
      <c r="I11" s="8">
        <v>0</v>
      </c>
      <c r="J11" s="8">
        <v>13.94</v>
      </c>
    </row>
    <row r="12" spans="2:12" x14ac:dyDescent="0.25">
      <c r="B12" s="4">
        <v>8998099</v>
      </c>
      <c r="C12" s="4" t="s">
        <v>15</v>
      </c>
      <c r="D12" s="8">
        <f>'Oct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'Oct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'Oct 2015'!E14</f>
        <v>363497.1</v>
      </c>
      <c r="E14" s="8">
        <f>D14+SUM(G14:J14)</f>
        <v>363425.69</v>
      </c>
      <c r="F14" s="8">
        <f t="shared" si="1"/>
        <v>-71.409999999974389</v>
      </c>
      <c r="G14" s="8">
        <v>0</v>
      </c>
      <c r="H14" s="8">
        <v>7.0000000000000007E-2</v>
      </c>
      <c r="I14" s="8">
        <v>486.28</v>
      </c>
      <c r="J14" s="8">
        <v>-557.76</v>
      </c>
    </row>
    <row r="16" spans="2:12" x14ac:dyDescent="0.25">
      <c r="B16" s="9"/>
      <c r="C16" s="9" t="s">
        <v>18</v>
      </c>
      <c r="D16" s="10">
        <f>SUM(D9:D14)</f>
        <v>363497.1</v>
      </c>
      <c r="E16" s="10">
        <f>SUM(E9:E14)</f>
        <v>363425.06</v>
      </c>
      <c r="F16" s="10">
        <f>E16-D16</f>
        <v>-72.039999999979045</v>
      </c>
      <c r="G16" s="10">
        <f t="shared" ref="G16:J16" si="2">SUM(G9:G14)</f>
        <v>-14.57</v>
      </c>
      <c r="H16" s="10">
        <f t="shared" si="2"/>
        <v>7.0000000000000007E-2</v>
      </c>
      <c r="I16" s="10">
        <f t="shared" si="2"/>
        <v>486.28</v>
      </c>
      <c r="J16" s="10">
        <f t="shared" si="2"/>
        <v>-543.81999999999994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11/1 - 11/30/15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11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 2015'!E25</f>
        <v>667522.87000000011</v>
      </c>
      <c r="E25" s="8">
        <f t="shared" ref="E25:E29" si="3">D25+SUM(G25:J25)</f>
        <v>664359.72000000009</v>
      </c>
      <c r="F25" s="8">
        <f t="shared" ref="F25:F30" si="4">E25-D25</f>
        <v>-3163.1500000000233</v>
      </c>
      <c r="G25" s="8">
        <v>0</v>
      </c>
      <c r="H25" s="8">
        <v>0.28999999999999998</v>
      </c>
      <c r="I25" s="8">
        <v>1029.6099999999999</v>
      </c>
      <c r="J25" s="8">
        <v>-4193.05</v>
      </c>
    </row>
    <row r="26" spans="2:12" x14ac:dyDescent="0.25">
      <c r="B26" s="4">
        <v>8998074</v>
      </c>
      <c r="C26" s="4" t="s">
        <v>21</v>
      </c>
      <c r="D26" s="8">
        <f>'Oct 2015'!E26</f>
        <v>2007520.4400000002</v>
      </c>
      <c r="E26" s="8">
        <f t="shared" si="3"/>
        <v>2007146.07</v>
      </c>
      <c r="F26" s="8">
        <f t="shared" si="4"/>
        <v>-374.37000000011176</v>
      </c>
      <c r="G26" s="8">
        <v>0</v>
      </c>
      <c r="H26" s="8">
        <v>0.33</v>
      </c>
      <c r="I26" s="8">
        <v>3335.22</v>
      </c>
      <c r="J26" s="8">
        <v>-3709.92</v>
      </c>
    </row>
    <row r="27" spans="2:12" x14ac:dyDescent="0.25">
      <c r="B27" s="4">
        <v>8998067</v>
      </c>
      <c r="C27" s="4" t="s">
        <v>22</v>
      </c>
      <c r="D27" s="8">
        <f>'Oct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'Oct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 2015'!E29</f>
        <v>677418.87999999989</v>
      </c>
      <c r="E29" s="8">
        <f t="shared" si="3"/>
        <v>670048.02999999991</v>
      </c>
      <c r="F29" s="8">
        <f t="shared" si="4"/>
        <v>-7370.8499999999767</v>
      </c>
      <c r="G29" s="8">
        <v>0</v>
      </c>
      <c r="H29" s="8">
        <v>0.34</v>
      </c>
      <c r="I29" s="8">
        <v>391.84</v>
      </c>
      <c r="J29" s="8">
        <v>-7763.03</v>
      </c>
    </row>
    <row r="30" spans="2:12" x14ac:dyDescent="0.25">
      <c r="B30" s="4">
        <v>8998016</v>
      </c>
      <c r="C30" s="4" t="s">
        <v>25</v>
      </c>
      <c r="D30" s="8">
        <f>'Oct 2015'!E30</f>
        <v>223335.15</v>
      </c>
      <c r="E30" s="8">
        <f>D30+SUM(G30:J30)</f>
        <v>223111.79</v>
      </c>
      <c r="F30" s="8">
        <f t="shared" si="4"/>
        <v>-223.35999999998603</v>
      </c>
      <c r="G30" s="8">
        <v>0</v>
      </c>
      <c r="H30" s="8">
        <v>0.05</v>
      </c>
      <c r="I30" s="8">
        <v>384.64</v>
      </c>
      <c r="J30" s="8">
        <v>-608.04999999999995</v>
      </c>
    </row>
    <row r="32" spans="2:12" x14ac:dyDescent="0.25">
      <c r="B32" s="9"/>
      <c r="C32" s="9" t="s">
        <v>26</v>
      </c>
      <c r="D32" s="10">
        <f>SUM(D25:D30)</f>
        <v>3575797.3400000003</v>
      </c>
      <c r="E32" s="10">
        <f>SUM(E25:E30)</f>
        <v>3564665.61</v>
      </c>
      <c r="F32" s="10">
        <f>E32-D32</f>
        <v>-11131.730000000447</v>
      </c>
      <c r="G32" s="10">
        <f t="shared" ref="G32:J32" si="5">SUM(G25:G30)</f>
        <v>0</v>
      </c>
      <c r="H32" s="10">
        <f t="shared" si="5"/>
        <v>1.01</v>
      </c>
      <c r="I32" s="10">
        <f t="shared" si="5"/>
        <v>5141.3100000000004</v>
      </c>
      <c r="J32" s="10">
        <f t="shared" si="5"/>
        <v>-16274.05</v>
      </c>
    </row>
    <row r="34" spans="2:10" x14ac:dyDescent="0.25">
      <c r="B34" s="9"/>
      <c r="C34" s="9" t="s">
        <v>27</v>
      </c>
      <c r="D34" s="10">
        <f>D32+D16</f>
        <v>3939294.4400000004</v>
      </c>
      <c r="E34" s="10">
        <f>E32+E16</f>
        <v>3928090.67</v>
      </c>
      <c r="F34" s="10">
        <f>E34-D34</f>
        <v>-11203.770000000484</v>
      </c>
      <c r="G34" s="10">
        <f t="shared" ref="G34:J34" si="6">G32+G16</f>
        <v>-14.57</v>
      </c>
      <c r="H34" s="10">
        <f t="shared" si="6"/>
        <v>1.08</v>
      </c>
      <c r="I34" s="10">
        <f t="shared" si="6"/>
        <v>5627.59</v>
      </c>
      <c r="J34" s="10">
        <f t="shared" si="6"/>
        <v>-16817.87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4"/>
  <sheetViews>
    <sheetView topLeftCell="B7" workbookViewId="0">
      <selection activeCell="D30" sqref="D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87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'July 2019'!E14</f>
        <v>1087607.06</v>
      </c>
      <c r="E14" s="14">
        <f t="shared" si="0"/>
        <v>1089642.8700000001</v>
      </c>
      <c r="F14" s="8">
        <f t="shared" si="1"/>
        <v>2035.8100000000559</v>
      </c>
      <c r="G14" s="8">
        <v>0</v>
      </c>
      <c r="H14" s="8">
        <v>995.81</v>
      </c>
      <c r="I14" s="8">
        <v>0</v>
      </c>
      <c r="J14" s="8">
        <v>1040</v>
      </c>
    </row>
    <row r="16" spans="1:16" x14ac:dyDescent="0.25">
      <c r="B16" s="9"/>
      <c r="C16" s="9" t="s">
        <v>18</v>
      </c>
      <c r="D16" s="10">
        <f>SUM(D9:D14)</f>
        <v>1087607.06</v>
      </c>
      <c r="E16" s="10">
        <f>SUM(E9:E14)</f>
        <v>1089642.8700000001</v>
      </c>
      <c r="F16" s="10">
        <f>E16-D16</f>
        <v>2035.8100000000559</v>
      </c>
      <c r="G16" s="10">
        <f t="shared" ref="G16:J16" si="2">SUM(G9:G14)</f>
        <v>0</v>
      </c>
      <c r="H16" s="10">
        <f t="shared" si="2"/>
        <v>995.81</v>
      </c>
      <c r="I16" s="10">
        <f t="shared" si="2"/>
        <v>0</v>
      </c>
      <c r="J16" s="10">
        <f t="shared" si="2"/>
        <v>1040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8/1 - 8/31/19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2019'!E25</f>
        <v>705934.85000000009</v>
      </c>
      <c r="E25" s="14">
        <f>D25+SUM(G25:J25)</f>
        <v>695133.77000000014</v>
      </c>
      <c r="F25" s="8">
        <f t="shared" ref="F25:F30" si="3">E25-D25</f>
        <v>-10801.079999999958</v>
      </c>
      <c r="G25" s="8">
        <v>0</v>
      </c>
      <c r="H25" s="8">
        <v>33.18</v>
      </c>
      <c r="I25" s="8">
        <v>827.93</v>
      </c>
      <c r="J25" s="8">
        <v>-11662.19</v>
      </c>
      <c r="L25" s="16"/>
    </row>
    <row r="26" spans="2:12" x14ac:dyDescent="0.25">
      <c r="B26" s="4">
        <v>8998074</v>
      </c>
      <c r="C26" s="4" t="s">
        <v>21</v>
      </c>
      <c r="D26" s="8">
        <f>'July 2019'!E26</f>
        <v>3347275.7100000014</v>
      </c>
      <c r="E26" s="8">
        <f t="shared" ref="E26:E29" si="4">D26+SUM(G26:J26)</f>
        <v>3399437.4400000013</v>
      </c>
      <c r="F26" s="8">
        <f t="shared" si="3"/>
        <v>52161.729999999981</v>
      </c>
      <c r="G26" s="8">
        <v>0</v>
      </c>
      <c r="H26" s="8">
        <v>267.18</v>
      </c>
      <c r="I26" s="8">
        <v>6904.48</v>
      </c>
      <c r="J26" s="8">
        <v>44990.07</v>
      </c>
    </row>
    <row r="27" spans="2:12" hidden="1" x14ac:dyDescent="0.25">
      <c r="B27" s="4">
        <v>8998067</v>
      </c>
      <c r="C27" s="4" t="s">
        <v>22</v>
      </c>
      <c r="D27" s="8">
        <f>'July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2019'!E29</f>
        <v>442985.06000000011</v>
      </c>
      <c r="E29" s="8">
        <f t="shared" si="4"/>
        <v>429668.19000000012</v>
      </c>
      <c r="F29" s="8">
        <f t="shared" si="3"/>
        <v>-13316.869999999995</v>
      </c>
      <c r="G29" s="8">
        <v>0</v>
      </c>
      <c r="H29" s="8">
        <v>20.65</v>
      </c>
      <c r="I29" s="8">
        <v>0</v>
      </c>
      <c r="J29" s="8">
        <v>-13337.52</v>
      </c>
    </row>
    <row r="30" spans="2:12" x14ac:dyDescent="0.25">
      <c r="B30" s="4">
        <v>8998016</v>
      </c>
      <c r="C30" s="4" t="s">
        <v>25</v>
      </c>
      <c r="D30" s="8">
        <f>'July 2019'!E30</f>
        <v>203698.41000000006</v>
      </c>
      <c r="E30" s="8">
        <f>D30+SUM(G30:J30)</f>
        <v>204087.15000000005</v>
      </c>
      <c r="F30" s="8">
        <f t="shared" si="3"/>
        <v>388.73999999999069</v>
      </c>
      <c r="G30" s="8">
        <v>0</v>
      </c>
      <c r="H30" s="8">
        <v>165.64</v>
      </c>
      <c r="I30" s="8">
        <v>0</v>
      </c>
      <c r="J30" s="8">
        <v>223.1</v>
      </c>
    </row>
    <row r="32" spans="2:12" x14ac:dyDescent="0.25">
      <c r="B32" s="9"/>
      <c r="C32" s="9" t="s">
        <v>26</v>
      </c>
      <c r="D32" s="10">
        <f>SUM(D25:D30)</f>
        <v>4699894.0300000021</v>
      </c>
      <c r="E32" s="10">
        <f>SUM(E25:E30)</f>
        <v>4728326.5500000017</v>
      </c>
      <c r="F32" s="10">
        <f>E32-D32</f>
        <v>28432.519999999553</v>
      </c>
      <c r="G32" s="10">
        <f t="shared" ref="G32:J32" si="5">SUM(G25:G30)</f>
        <v>0</v>
      </c>
      <c r="H32" s="10">
        <f t="shared" si="5"/>
        <v>486.65</v>
      </c>
      <c r="I32" s="10">
        <f t="shared" si="5"/>
        <v>7732.41</v>
      </c>
      <c r="J32" s="10">
        <f t="shared" si="5"/>
        <v>20213.459999999995</v>
      </c>
    </row>
    <row r="34" spans="2:10" x14ac:dyDescent="0.25">
      <c r="B34" s="9"/>
      <c r="C34" s="9" t="s">
        <v>27</v>
      </c>
      <c r="D34" s="10">
        <f>D32+D16</f>
        <v>5787501.0900000017</v>
      </c>
      <c r="E34" s="10">
        <f>E32+E16</f>
        <v>5817969.4200000018</v>
      </c>
      <c r="F34" s="10">
        <f>E34-D34</f>
        <v>30468.330000000075</v>
      </c>
      <c r="G34" s="10">
        <f t="shared" ref="G34:J34" si="6">G32+G16</f>
        <v>0</v>
      </c>
      <c r="H34" s="10">
        <f t="shared" si="6"/>
        <v>1482.46</v>
      </c>
      <c r="I34" s="10">
        <f t="shared" si="6"/>
        <v>7732.41</v>
      </c>
      <c r="J34" s="10">
        <f t="shared" si="6"/>
        <v>21253.459999999995</v>
      </c>
    </row>
  </sheetData>
  <mergeCells count="1">
    <mergeCell ref="D6:D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P34"/>
  <sheetViews>
    <sheetView topLeftCell="C14" workbookViewId="0">
      <selection activeCell="K30" sqref="K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'August 2019'!E14</f>
        <v>1089642.8700000001</v>
      </c>
      <c r="E14" s="14">
        <f t="shared" si="0"/>
        <v>1091422.2400000002</v>
      </c>
      <c r="F14" s="8">
        <f t="shared" si="1"/>
        <v>1779.3700000001118</v>
      </c>
      <c r="G14" s="8">
        <v>0</v>
      </c>
      <c r="H14" s="8">
        <v>4587.42</v>
      </c>
      <c r="I14" s="8">
        <v>0</v>
      </c>
      <c r="J14" s="8">
        <v>-2808.05</v>
      </c>
    </row>
    <row r="16" spans="1:16" x14ac:dyDescent="0.25">
      <c r="B16" s="9"/>
      <c r="C16" s="9" t="s">
        <v>18</v>
      </c>
      <c r="D16" s="10">
        <f>SUM(D9:D14)</f>
        <v>1089642.8700000001</v>
      </c>
      <c r="E16" s="10">
        <f>SUM(E9:E14)</f>
        <v>1091422.2400000002</v>
      </c>
      <c r="F16" s="10">
        <f>E16-D16</f>
        <v>1779.3700000001118</v>
      </c>
      <c r="G16" s="10">
        <f t="shared" ref="G16:J16" si="2">SUM(G9:G14)</f>
        <v>0</v>
      </c>
      <c r="H16" s="10">
        <f t="shared" si="2"/>
        <v>4587.42</v>
      </c>
      <c r="I16" s="10">
        <f t="shared" si="2"/>
        <v>0</v>
      </c>
      <c r="J16" s="10">
        <f t="shared" si="2"/>
        <v>-2808.05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9/1 - 9/30/19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2019'!E25</f>
        <v>695133.77000000014</v>
      </c>
      <c r="E25" s="14">
        <f>D25+SUM(G25:J25)</f>
        <v>701412.71000000008</v>
      </c>
      <c r="F25" s="8">
        <f t="shared" ref="F25:F30" si="3">E25-D25</f>
        <v>6278.9399999999441</v>
      </c>
      <c r="G25" s="8">
        <v>-24.83</v>
      </c>
      <c r="H25" s="8">
        <v>42.17</v>
      </c>
      <c r="I25" s="8">
        <v>926.38</v>
      </c>
      <c r="J25" s="8">
        <v>5335.22</v>
      </c>
      <c r="L25" s="16"/>
    </row>
    <row r="26" spans="2:12" x14ac:dyDescent="0.25">
      <c r="B26" s="4">
        <v>8998074</v>
      </c>
      <c r="C26" s="4" t="s">
        <v>21</v>
      </c>
      <c r="D26" s="8">
        <f>'August 2019'!E26</f>
        <v>3399437.4400000013</v>
      </c>
      <c r="E26" s="8">
        <f t="shared" ref="E26:E29" si="4">D26+SUM(G26:J26)</f>
        <v>3394338.2600000012</v>
      </c>
      <c r="F26" s="8">
        <f t="shared" si="3"/>
        <v>-5099.1800000001676</v>
      </c>
      <c r="G26" s="8">
        <v>0</v>
      </c>
      <c r="H26" s="8">
        <v>248.64</v>
      </c>
      <c r="I26" s="8">
        <v>6649.53</v>
      </c>
      <c r="J26" s="8">
        <v>-11997.35</v>
      </c>
    </row>
    <row r="27" spans="2:12" hidden="1" x14ac:dyDescent="0.25">
      <c r="B27" s="4">
        <v>8998067</v>
      </c>
      <c r="C27" s="4" t="s">
        <v>22</v>
      </c>
      <c r="D27" s="8">
        <f>'August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'August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2019'!E29</f>
        <v>429668.19000000012</v>
      </c>
      <c r="E29" s="8">
        <f t="shared" si="4"/>
        <v>443793.4800000001</v>
      </c>
      <c r="F29" s="8">
        <f t="shared" si="3"/>
        <v>14125.289999999979</v>
      </c>
      <c r="G29" s="8">
        <v>0</v>
      </c>
      <c r="H29" s="8">
        <v>18.27</v>
      </c>
      <c r="I29" s="8">
        <v>0</v>
      </c>
      <c r="J29" s="8">
        <v>14107.02</v>
      </c>
    </row>
    <row r="30" spans="2:12" x14ac:dyDescent="0.25">
      <c r="B30" s="4">
        <v>8998016</v>
      </c>
      <c r="C30" s="4" t="s">
        <v>25</v>
      </c>
      <c r="D30" s="8">
        <f>'August 2019'!E30</f>
        <v>204087.15000000005</v>
      </c>
      <c r="E30" s="8">
        <f>D30+SUM(G30:J30)</f>
        <v>204400.19000000006</v>
      </c>
      <c r="F30" s="8">
        <f t="shared" si="3"/>
        <v>313.04000000000815</v>
      </c>
      <c r="G30" s="8">
        <v>0</v>
      </c>
      <c r="H30" s="8">
        <v>1495.06</v>
      </c>
      <c r="I30" s="8">
        <v>0</v>
      </c>
      <c r="J30" s="8">
        <v>-1182.02</v>
      </c>
    </row>
    <row r="32" spans="2:12" x14ac:dyDescent="0.25">
      <c r="B32" s="9"/>
      <c r="C32" s="9" t="s">
        <v>26</v>
      </c>
      <c r="D32" s="10">
        <f>SUM(D25:D30)</f>
        <v>4728326.5500000017</v>
      </c>
      <c r="E32" s="10">
        <f>SUM(E25:E30)</f>
        <v>4743944.6400000015</v>
      </c>
      <c r="F32" s="10">
        <f>E32-D32</f>
        <v>15618.089999999851</v>
      </c>
      <c r="G32" s="10">
        <f t="shared" ref="G32:J32" si="5">SUM(G25:G30)</f>
        <v>-24.83</v>
      </c>
      <c r="H32" s="10">
        <f t="shared" si="5"/>
        <v>1804.1399999999999</v>
      </c>
      <c r="I32" s="10">
        <f t="shared" si="5"/>
        <v>7575.91</v>
      </c>
      <c r="J32" s="10">
        <f t="shared" si="5"/>
        <v>6262.8700000000008</v>
      </c>
    </row>
    <row r="34" spans="2:10" x14ac:dyDescent="0.25">
      <c r="B34" s="9"/>
      <c r="C34" s="9" t="s">
        <v>27</v>
      </c>
      <c r="D34" s="10">
        <f>D32+D16</f>
        <v>5817969.4200000018</v>
      </c>
      <c r="E34" s="10">
        <f>E32+E16</f>
        <v>5835366.8800000018</v>
      </c>
      <c r="F34" s="10">
        <f>E34-D34</f>
        <v>17397.459999999963</v>
      </c>
      <c r="G34" s="10">
        <f t="shared" ref="G34:J34" si="6">G32+G16</f>
        <v>-24.83</v>
      </c>
      <c r="H34" s="10">
        <f t="shared" si="6"/>
        <v>6391.5599999999995</v>
      </c>
      <c r="I34" s="10">
        <f t="shared" si="6"/>
        <v>7575.91</v>
      </c>
      <c r="J34" s="10">
        <f t="shared" si="6"/>
        <v>3454.8200000000006</v>
      </c>
    </row>
  </sheetData>
  <mergeCells count="1">
    <mergeCell ref="D6:D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P34"/>
  <sheetViews>
    <sheetView topLeftCell="C14" workbookViewId="0">
      <selection activeCell="K30" sqref="K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89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'September 2019'!E14</f>
        <v>1091422.2400000002</v>
      </c>
      <c r="E14" s="14">
        <f t="shared" si="0"/>
        <v>1093087.6300000001</v>
      </c>
      <c r="F14" s="8">
        <f t="shared" si="1"/>
        <v>1665.3899999998976</v>
      </c>
      <c r="G14" s="8">
        <v>-775.49</v>
      </c>
      <c r="H14" s="8">
        <v>975.08</v>
      </c>
      <c r="I14" s="8">
        <v>0</v>
      </c>
      <c r="J14" s="8">
        <v>1465.8</v>
      </c>
    </row>
    <row r="16" spans="1:16" x14ac:dyDescent="0.25">
      <c r="B16" s="9"/>
      <c r="C16" s="9" t="s">
        <v>18</v>
      </c>
      <c r="D16" s="10">
        <f>SUM(D9:D14)</f>
        <v>1091422.2400000002</v>
      </c>
      <c r="E16" s="10">
        <f>SUM(E9:E14)</f>
        <v>1093087.6300000001</v>
      </c>
      <c r="F16" s="10">
        <f>E16-D16</f>
        <v>1665.3899999998976</v>
      </c>
      <c r="G16" s="10">
        <f t="shared" ref="G16:J16" si="2">SUM(G9:G14)</f>
        <v>-775.49</v>
      </c>
      <c r="H16" s="10">
        <f t="shared" si="2"/>
        <v>975.08</v>
      </c>
      <c r="I16" s="10">
        <f t="shared" si="2"/>
        <v>0</v>
      </c>
      <c r="J16" s="10">
        <f t="shared" si="2"/>
        <v>1465.8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10/1 - 10/31/19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2019'!E25</f>
        <v>701412.71000000008</v>
      </c>
      <c r="E25" s="14">
        <f>D25+SUM(G25:J25)</f>
        <v>723686.66</v>
      </c>
      <c r="F25" s="8">
        <f t="shared" ref="F25:F30" si="3">E25-D25</f>
        <v>22273.949999999953</v>
      </c>
      <c r="G25" s="8">
        <v>-1308.2</v>
      </c>
      <c r="H25" s="8">
        <v>40.619999999999997</v>
      </c>
      <c r="I25" s="8">
        <v>406.44</v>
      </c>
      <c r="J25" s="8">
        <v>23135.09</v>
      </c>
      <c r="L25" s="16"/>
    </row>
    <row r="26" spans="2:12" x14ac:dyDescent="0.25">
      <c r="B26" s="4">
        <v>8998074</v>
      </c>
      <c r="C26" s="4" t="s">
        <v>21</v>
      </c>
      <c r="D26" s="8">
        <f>'September 2019'!E26</f>
        <v>3394338.2600000012</v>
      </c>
      <c r="E26" s="8">
        <f t="shared" ref="E26:E29" si="4">D26+SUM(G26:J26)</f>
        <v>3401012.1100000013</v>
      </c>
      <c r="F26" s="8">
        <f t="shared" si="3"/>
        <v>6673.8500000000931</v>
      </c>
      <c r="G26" s="8">
        <v>-3378.85</v>
      </c>
      <c r="H26" s="8">
        <v>246.21</v>
      </c>
      <c r="I26" s="8">
        <v>6691.52</v>
      </c>
      <c r="J26" s="8">
        <v>3114.97</v>
      </c>
    </row>
    <row r="27" spans="2:12" hidden="1" x14ac:dyDescent="0.25">
      <c r="B27" s="4">
        <v>8998067</v>
      </c>
      <c r="C27" s="4" t="s">
        <v>22</v>
      </c>
      <c r="D27" s="8">
        <f>'September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2019'!E29</f>
        <v>443793.4800000001</v>
      </c>
      <c r="E29" s="8">
        <f t="shared" si="4"/>
        <v>456648.46000000008</v>
      </c>
      <c r="F29" s="8">
        <f t="shared" si="3"/>
        <v>12854.979999999981</v>
      </c>
      <c r="G29" s="8">
        <v>-256.45999999999998</v>
      </c>
      <c r="H29" s="8">
        <v>17.350000000000001</v>
      </c>
      <c r="I29" s="8">
        <v>0</v>
      </c>
      <c r="J29" s="8">
        <v>13094.09</v>
      </c>
    </row>
    <row r="30" spans="2:12" x14ac:dyDescent="0.25">
      <c r="B30" s="4">
        <v>8998016</v>
      </c>
      <c r="C30" s="4" t="s">
        <v>25</v>
      </c>
      <c r="D30" s="8">
        <f>'September 2019'!E30</f>
        <v>204400.19000000006</v>
      </c>
      <c r="E30" s="8">
        <f>D30+SUM(G30:J30)</f>
        <v>204731.15000000005</v>
      </c>
      <c r="F30" s="8">
        <f t="shared" si="3"/>
        <v>330.95999999999185</v>
      </c>
      <c r="G30" s="8">
        <v>-145.24</v>
      </c>
      <c r="H30" s="8">
        <v>167.54</v>
      </c>
      <c r="I30" s="8">
        <v>0</v>
      </c>
      <c r="J30" s="8">
        <v>308.66000000000003</v>
      </c>
    </row>
    <row r="32" spans="2:12" x14ac:dyDescent="0.25">
      <c r="B32" s="9"/>
      <c r="C32" s="9" t="s">
        <v>26</v>
      </c>
      <c r="D32" s="10">
        <f>SUM(D25:D30)</f>
        <v>4743944.6400000015</v>
      </c>
      <c r="E32" s="10">
        <f>SUM(E25:E30)</f>
        <v>4786078.3800000018</v>
      </c>
      <c r="F32" s="10">
        <f>E32-D32</f>
        <v>42133.740000000224</v>
      </c>
      <c r="G32" s="10">
        <f t="shared" ref="G32:J32" si="5">SUM(G25:G30)</f>
        <v>-5088.75</v>
      </c>
      <c r="H32" s="10">
        <f t="shared" si="5"/>
        <v>471.72</v>
      </c>
      <c r="I32" s="10">
        <f t="shared" si="5"/>
        <v>7097.96</v>
      </c>
      <c r="J32" s="10">
        <f t="shared" si="5"/>
        <v>39652.810000000005</v>
      </c>
    </row>
    <row r="34" spans="2:10" x14ac:dyDescent="0.25">
      <c r="B34" s="9"/>
      <c r="C34" s="9" t="s">
        <v>27</v>
      </c>
      <c r="D34" s="10">
        <f>D32+D16</f>
        <v>5835366.8800000018</v>
      </c>
      <c r="E34" s="10">
        <f>E32+E16</f>
        <v>5879166.0100000016</v>
      </c>
      <c r="F34" s="10">
        <f>E34-D34</f>
        <v>43799.129999999888</v>
      </c>
      <c r="G34" s="10">
        <f t="shared" ref="G34:J34" si="6">G32+G16</f>
        <v>-5864.24</v>
      </c>
      <c r="H34" s="10">
        <f t="shared" si="6"/>
        <v>1446.8000000000002</v>
      </c>
      <c r="I34" s="10">
        <f t="shared" si="6"/>
        <v>7097.96</v>
      </c>
      <c r="J34" s="10">
        <f t="shared" si="6"/>
        <v>41118.610000000008</v>
      </c>
    </row>
  </sheetData>
  <mergeCells count="1">
    <mergeCell ref="D6:D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P34"/>
  <sheetViews>
    <sheetView topLeftCell="A7" workbookViewId="0">
      <selection activeCell="H30" sqref="H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'October 2019'!E14</f>
        <v>1093087.6300000001</v>
      </c>
      <c r="E14" s="14">
        <f t="shared" si="0"/>
        <v>1094498.9400000002</v>
      </c>
      <c r="F14" s="8">
        <f t="shared" si="1"/>
        <v>1411.3100000000559</v>
      </c>
      <c r="G14" s="8">
        <v>0</v>
      </c>
      <c r="H14" s="8">
        <v>3154.97</v>
      </c>
      <c r="I14" s="8">
        <v>0</v>
      </c>
      <c r="J14" s="8">
        <v>-1743.66</v>
      </c>
    </row>
    <row r="16" spans="1:16" x14ac:dyDescent="0.25">
      <c r="B16" s="9"/>
      <c r="C16" s="9" t="s">
        <v>18</v>
      </c>
      <c r="D16" s="10">
        <f>SUM(D9:D14)</f>
        <v>1093087.6300000001</v>
      </c>
      <c r="E16" s="10">
        <f>SUM(E9:E14)</f>
        <v>1094498.9400000002</v>
      </c>
      <c r="F16" s="10">
        <f>E16-D16</f>
        <v>1411.3100000000559</v>
      </c>
      <c r="G16" s="10">
        <f t="shared" ref="G16:J16" si="2">SUM(G9:G14)</f>
        <v>0</v>
      </c>
      <c r="H16" s="10">
        <f t="shared" si="2"/>
        <v>3154.97</v>
      </c>
      <c r="I16" s="10">
        <f t="shared" si="2"/>
        <v>0</v>
      </c>
      <c r="J16" s="10">
        <f t="shared" si="2"/>
        <v>-1743.66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11/1 - 11/30/19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2019'!E25</f>
        <v>723686.66</v>
      </c>
      <c r="E25" s="14">
        <f>D25+SUM(G25:J25)</f>
        <v>762094.11</v>
      </c>
      <c r="F25" s="8">
        <f t="shared" ref="F25:F30" si="3">E25-D25</f>
        <v>38407.449999999953</v>
      </c>
      <c r="G25" s="8">
        <v>0</v>
      </c>
      <c r="H25" s="8">
        <v>36.46</v>
      </c>
      <c r="I25" s="8">
        <v>816.24</v>
      </c>
      <c r="J25" s="8">
        <v>37554.75</v>
      </c>
      <c r="L25" s="16"/>
    </row>
    <row r="26" spans="2:12" x14ac:dyDescent="0.25">
      <c r="B26" s="4">
        <v>8998074</v>
      </c>
      <c r="C26" s="4" t="s">
        <v>21</v>
      </c>
      <c r="D26" s="8">
        <f>'October 2019'!E26</f>
        <v>3401012.1100000013</v>
      </c>
      <c r="E26" s="8">
        <f t="shared" ref="E26:E29" si="4">D26+SUM(G26:J26)</f>
        <v>3402284.2400000012</v>
      </c>
      <c r="F26" s="8">
        <f t="shared" si="3"/>
        <v>1272.1299999998882</v>
      </c>
      <c r="G26" s="8">
        <v>0</v>
      </c>
      <c r="H26" s="8">
        <v>47.95</v>
      </c>
      <c r="I26" s="8">
        <v>7454.13</v>
      </c>
      <c r="J26" s="8">
        <v>-6229.95</v>
      </c>
    </row>
    <row r="27" spans="2:12" hidden="1" x14ac:dyDescent="0.25">
      <c r="B27" s="4">
        <v>8998067</v>
      </c>
      <c r="C27" s="4" t="s">
        <v>22</v>
      </c>
      <c r="D27" s="8">
        <f>'September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2019'!E29</f>
        <v>456648.46000000008</v>
      </c>
      <c r="E29" s="8">
        <f t="shared" si="4"/>
        <v>462910.68000000005</v>
      </c>
      <c r="F29" s="8">
        <f t="shared" si="3"/>
        <v>6262.2199999999721</v>
      </c>
      <c r="G29" s="8">
        <v>0</v>
      </c>
      <c r="H29" s="8">
        <v>15.74</v>
      </c>
      <c r="I29" s="8">
        <v>0</v>
      </c>
      <c r="J29" s="8">
        <v>6246.48</v>
      </c>
    </row>
    <row r="30" spans="2:12" x14ac:dyDescent="0.25">
      <c r="B30" s="4">
        <v>8998016</v>
      </c>
      <c r="C30" s="4" t="s">
        <v>25</v>
      </c>
      <c r="D30" s="8">
        <f>'October 2019'!E30</f>
        <v>204731.15000000005</v>
      </c>
      <c r="E30" s="8">
        <f>D30+SUM(G30:J30)</f>
        <v>205005.57000000007</v>
      </c>
      <c r="F30" s="8">
        <f t="shared" si="3"/>
        <v>274.42000000001281</v>
      </c>
      <c r="G30" s="8">
        <v>0</v>
      </c>
      <c r="H30" s="8">
        <v>124.36</v>
      </c>
      <c r="I30" s="8">
        <v>0</v>
      </c>
      <c r="J30" s="8">
        <v>150.06</v>
      </c>
    </row>
    <row r="32" spans="2:12" x14ac:dyDescent="0.25">
      <c r="B32" s="9"/>
      <c r="C32" s="9" t="s">
        <v>26</v>
      </c>
      <c r="D32" s="10">
        <f>SUM(D25:D30)</f>
        <v>4786078.3800000018</v>
      </c>
      <c r="E32" s="10">
        <f>SUM(E25:E30)</f>
        <v>4832294.6000000015</v>
      </c>
      <c r="F32" s="10">
        <f>E32-D32</f>
        <v>46216.219999999739</v>
      </c>
      <c r="G32" s="10">
        <f t="shared" ref="G32:J32" si="5">SUM(G25:G30)</f>
        <v>0</v>
      </c>
      <c r="H32" s="10">
        <f t="shared" si="5"/>
        <v>224.51</v>
      </c>
      <c r="I32" s="10">
        <f t="shared" si="5"/>
        <v>8270.3700000000008</v>
      </c>
      <c r="J32" s="10">
        <f t="shared" si="5"/>
        <v>37721.339999999997</v>
      </c>
    </row>
    <row r="34" spans="2:10" x14ac:dyDescent="0.25">
      <c r="B34" s="9"/>
      <c r="C34" s="9" t="s">
        <v>27</v>
      </c>
      <c r="D34" s="10">
        <f>D32+D16</f>
        <v>5879166.0100000016</v>
      </c>
      <c r="E34" s="10">
        <f>E32+E16</f>
        <v>5926793.5400000019</v>
      </c>
      <c r="F34" s="10">
        <f>E34-D34</f>
        <v>47627.530000000261</v>
      </c>
      <c r="G34" s="10">
        <f t="shared" ref="G34:J34" si="6">G32+G16</f>
        <v>0</v>
      </c>
      <c r="H34" s="10">
        <f t="shared" si="6"/>
        <v>3379.4799999999996</v>
      </c>
      <c r="I34" s="10">
        <f t="shared" si="6"/>
        <v>8270.3700000000008</v>
      </c>
      <c r="J34" s="10">
        <f t="shared" si="6"/>
        <v>35977.679999999993</v>
      </c>
    </row>
  </sheetData>
  <mergeCells count="1">
    <mergeCell ref="D6:D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P34"/>
  <sheetViews>
    <sheetView topLeftCell="A7" workbookViewId="0">
      <selection activeCell="E46" sqref="E4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'November 2019'!E14</f>
        <v>1094498.9400000002</v>
      </c>
      <c r="E14" s="14">
        <f t="shared" si="0"/>
        <v>1096062.6300000001</v>
      </c>
      <c r="F14" s="8">
        <f t="shared" si="1"/>
        <v>1563.6899999999441</v>
      </c>
      <c r="G14" s="8">
        <v>0</v>
      </c>
      <c r="H14" s="8">
        <v>598.79</v>
      </c>
      <c r="I14" s="8">
        <v>0</v>
      </c>
      <c r="J14" s="8">
        <v>964.9</v>
      </c>
    </row>
    <row r="16" spans="1:16" x14ac:dyDescent="0.25">
      <c r="B16" s="9"/>
      <c r="C16" s="9" t="s">
        <v>18</v>
      </c>
      <c r="D16" s="10">
        <f>SUM(D9:D14)</f>
        <v>1094498.9400000002</v>
      </c>
      <c r="E16" s="10">
        <f>SUM(E9:E14)</f>
        <v>1096062.6300000001</v>
      </c>
      <c r="F16" s="10">
        <f>E16-D16</f>
        <v>1563.6899999999441</v>
      </c>
      <c r="G16" s="10">
        <f t="shared" ref="G16:J16" si="2">SUM(G9:G14)</f>
        <v>0</v>
      </c>
      <c r="H16" s="10">
        <f t="shared" si="2"/>
        <v>598.79</v>
      </c>
      <c r="I16" s="10">
        <f t="shared" si="2"/>
        <v>0</v>
      </c>
      <c r="J16" s="10">
        <f t="shared" si="2"/>
        <v>964.9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12/1 - 12/31/19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'November 2019'!E25</f>
        <v>762094.11</v>
      </c>
      <c r="E25" s="14">
        <f>D25+SUM(G25:J25)</f>
        <v>783665.92</v>
      </c>
      <c r="F25" s="8">
        <f t="shared" ref="F25:F30" si="3">E25-D25</f>
        <v>21571.810000000056</v>
      </c>
      <c r="G25" s="8">
        <v>-34.909999999999997</v>
      </c>
      <c r="H25" s="8">
        <v>30.01</v>
      </c>
      <c r="I25" s="8">
        <v>1118.44</v>
      </c>
      <c r="J25" s="8">
        <v>20458.27</v>
      </c>
      <c r="L25" s="16"/>
    </row>
    <row r="26" spans="2:12" x14ac:dyDescent="0.25">
      <c r="B26" s="4">
        <v>8998074</v>
      </c>
      <c r="C26" s="4" t="s">
        <v>21</v>
      </c>
      <c r="D26" s="8">
        <f>'November 2019'!E26</f>
        <v>3402284.2400000012</v>
      </c>
      <c r="E26" s="8">
        <f t="shared" ref="E26:E29" si="4">D26+SUM(G26:J26)</f>
        <v>3409013.5900000012</v>
      </c>
      <c r="F26" s="8">
        <f t="shared" si="3"/>
        <v>6729.3500000000931</v>
      </c>
      <c r="G26" s="8">
        <v>0</v>
      </c>
      <c r="H26" s="8">
        <v>47.74</v>
      </c>
      <c r="I26" s="8">
        <v>12911.55</v>
      </c>
      <c r="J26" s="8">
        <v>-6229.94</v>
      </c>
    </row>
    <row r="27" spans="2:12" hidden="1" x14ac:dyDescent="0.25">
      <c r="B27" s="4">
        <v>8998067</v>
      </c>
      <c r="C27" s="4" t="s">
        <v>22</v>
      </c>
      <c r="D27" s="8">
        <f>'November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'November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'November 2019'!E29</f>
        <v>462910.68000000005</v>
      </c>
      <c r="E29" s="8">
        <f t="shared" si="4"/>
        <v>478474.89000000007</v>
      </c>
      <c r="F29" s="8">
        <f t="shared" si="3"/>
        <v>15564.210000000021</v>
      </c>
      <c r="G29" s="8">
        <v>0</v>
      </c>
      <c r="H29" s="8">
        <v>13.3</v>
      </c>
      <c r="I29" s="8">
        <v>3969.89</v>
      </c>
      <c r="J29" s="8">
        <v>11581.02</v>
      </c>
    </row>
    <row r="30" spans="2:12" x14ac:dyDescent="0.25">
      <c r="B30" s="4">
        <v>8998016</v>
      </c>
      <c r="C30" s="4" t="s">
        <v>25</v>
      </c>
      <c r="D30" s="8">
        <f>'November 2019'!E30</f>
        <v>205005.57000000007</v>
      </c>
      <c r="E30" s="8">
        <f>D30+SUM(G30:J30)</f>
        <v>205290.01000000007</v>
      </c>
      <c r="F30" s="8">
        <f t="shared" si="3"/>
        <v>284.44000000000233</v>
      </c>
      <c r="G30" s="8">
        <v>0</v>
      </c>
      <c r="H30" s="8">
        <v>106.32</v>
      </c>
      <c r="I30" s="8">
        <v>0</v>
      </c>
      <c r="J30" s="8">
        <v>178.12</v>
      </c>
    </row>
    <row r="32" spans="2:12" x14ac:dyDescent="0.25">
      <c r="B32" s="9"/>
      <c r="C32" s="9" t="s">
        <v>26</v>
      </c>
      <c r="D32" s="10">
        <f>SUM(D25:D30)</f>
        <v>4832294.6000000015</v>
      </c>
      <c r="E32" s="10">
        <f>SUM(E25:E30)</f>
        <v>4876444.4100000011</v>
      </c>
      <c r="F32" s="10">
        <f>E32-D32</f>
        <v>44149.80999999959</v>
      </c>
      <c r="G32" s="10">
        <f t="shared" ref="G32:J32" si="5">SUM(G25:G30)</f>
        <v>-34.909999999999997</v>
      </c>
      <c r="H32" s="10">
        <f t="shared" si="5"/>
        <v>197.37</v>
      </c>
      <c r="I32" s="10">
        <f t="shared" si="5"/>
        <v>17999.88</v>
      </c>
      <c r="J32" s="10">
        <f t="shared" si="5"/>
        <v>25987.47</v>
      </c>
    </row>
    <row r="34" spans="2:10" x14ac:dyDescent="0.25">
      <c r="B34" s="9"/>
      <c r="C34" s="9" t="s">
        <v>27</v>
      </c>
      <c r="D34" s="10">
        <f>D32+D16</f>
        <v>5926793.5400000019</v>
      </c>
      <c r="E34" s="10">
        <f>E32+E16</f>
        <v>5972507.040000001</v>
      </c>
      <c r="F34" s="10">
        <f>E34-D34</f>
        <v>45713.499999999069</v>
      </c>
      <c r="G34" s="10">
        <f t="shared" ref="G34:J34" si="6">G32+G16</f>
        <v>-34.909999999999997</v>
      </c>
      <c r="H34" s="10">
        <f t="shared" si="6"/>
        <v>796.16</v>
      </c>
      <c r="I34" s="10">
        <f t="shared" si="6"/>
        <v>17999.88</v>
      </c>
      <c r="J34" s="10">
        <f t="shared" si="6"/>
        <v>26952.370000000003</v>
      </c>
    </row>
  </sheetData>
  <mergeCells count="1">
    <mergeCell ref="D6:D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P34"/>
  <sheetViews>
    <sheetView workbookViewId="0">
      <selection activeCell="E14" sqref="E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'December 2019'!E14</f>
        <v>1096062.6300000001</v>
      </c>
      <c r="E14" s="14">
        <f t="shared" si="0"/>
        <v>1096725.3800000001</v>
      </c>
      <c r="F14" s="8">
        <f t="shared" si="1"/>
        <v>662.75</v>
      </c>
      <c r="G14" s="8">
        <v>-778.89</v>
      </c>
      <c r="H14" s="8">
        <v>561.89</v>
      </c>
      <c r="I14" s="8">
        <v>0</v>
      </c>
      <c r="J14" s="8">
        <v>879.75</v>
      </c>
    </row>
    <row r="16" spans="1:16" x14ac:dyDescent="0.25">
      <c r="B16" s="9"/>
      <c r="C16" s="9" t="s">
        <v>18</v>
      </c>
      <c r="D16" s="10">
        <f>SUM(D9:D14)</f>
        <v>1096062.6300000001</v>
      </c>
      <c r="E16" s="10">
        <f>SUM(E9:E14)</f>
        <v>1096725.3800000001</v>
      </c>
      <c r="F16" s="10">
        <f>E16-D16</f>
        <v>662.75</v>
      </c>
      <c r="G16" s="10">
        <f t="shared" ref="G16:J16" si="2">SUM(G9:G14)</f>
        <v>-778.89</v>
      </c>
      <c r="H16" s="10">
        <f t="shared" si="2"/>
        <v>561.89</v>
      </c>
      <c r="I16" s="10">
        <f t="shared" si="2"/>
        <v>0</v>
      </c>
      <c r="J16" s="10">
        <f t="shared" si="2"/>
        <v>879.75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1/1 - 1/31/20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'December 2019'!E25</f>
        <v>783665.92</v>
      </c>
      <c r="E25" s="14">
        <f>D25+SUM(G25:J25)</f>
        <v>776028.04</v>
      </c>
      <c r="F25" s="8">
        <f t="shared" ref="F25:F30" si="3">E25-D25</f>
        <v>-7637.8800000000047</v>
      </c>
      <c r="G25" s="8">
        <v>-1406.07</v>
      </c>
      <c r="H25" s="8">
        <v>31.98</v>
      </c>
      <c r="I25" s="8">
        <v>371.71</v>
      </c>
      <c r="J25" s="8">
        <v>-6635.5</v>
      </c>
      <c r="L25" s="16"/>
    </row>
    <row r="26" spans="2:12" x14ac:dyDescent="0.25">
      <c r="B26" s="4">
        <v>8998074</v>
      </c>
      <c r="C26" s="4" t="s">
        <v>21</v>
      </c>
      <c r="D26" s="8">
        <f>'December 2019'!E26</f>
        <v>3409013.5900000012</v>
      </c>
      <c r="E26" s="8">
        <f t="shared" ref="E26:E29" si="4">D26+SUM(G26:J26)</f>
        <v>3452487.8000000012</v>
      </c>
      <c r="F26" s="8">
        <f t="shared" si="3"/>
        <v>43474.209999999963</v>
      </c>
      <c r="G26" s="8">
        <v>-3308.39</v>
      </c>
      <c r="H26" s="8">
        <v>58.02</v>
      </c>
      <c r="I26" s="8">
        <v>0</v>
      </c>
      <c r="J26" s="8">
        <v>46724.58</v>
      </c>
    </row>
    <row r="27" spans="2:12" hidden="1" x14ac:dyDescent="0.25">
      <c r="B27" s="4">
        <v>8998067</v>
      </c>
      <c r="C27" s="4" t="s">
        <v>22</v>
      </c>
      <c r="D27" s="8">
        <f>'December 2019'!E27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2019'!E28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'December 2019'!E29</f>
        <v>478474.89000000007</v>
      </c>
      <c r="E29" s="8">
        <f t="shared" si="4"/>
        <v>460591.33000000007</v>
      </c>
      <c r="F29" s="8">
        <f t="shared" si="3"/>
        <v>-17883.559999999998</v>
      </c>
      <c r="G29" s="8">
        <v>-279.20999999999998</v>
      </c>
      <c r="H29" s="8">
        <v>14.82</v>
      </c>
      <c r="I29" s="8">
        <v>0</v>
      </c>
      <c r="J29" s="8">
        <v>-17619.169999999998</v>
      </c>
    </row>
    <row r="30" spans="2:12" x14ac:dyDescent="0.25">
      <c r="B30" s="4">
        <v>8998016</v>
      </c>
      <c r="C30" s="4" t="s">
        <v>25</v>
      </c>
      <c r="D30" s="8">
        <f>'December 2019'!E30</f>
        <v>205290.01000000007</v>
      </c>
      <c r="E30" s="8">
        <f>D30+SUM(G30:J30)</f>
        <v>205412.38000000006</v>
      </c>
      <c r="F30" s="8">
        <f t="shared" si="3"/>
        <v>122.36999999999534</v>
      </c>
      <c r="G30" s="8">
        <v>-145.88</v>
      </c>
      <c r="H30" s="8">
        <v>105.99</v>
      </c>
      <c r="I30" s="8">
        <v>0</v>
      </c>
      <c r="J30" s="8">
        <v>162.26</v>
      </c>
    </row>
    <row r="32" spans="2:12" x14ac:dyDescent="0.25">
      <c r="B32" s="9"/>
      <c r="C32" s="9" t="s">
        <v>26</v>
      </c>
      <c r="D32" s="10">
        <f>SUM(D25:D30)</f>
        <v>4876444.4100000011</v>
      </c>
      <c r="E32" s="10">
        <f>SUM(E25:E30)</f>
        <v>4894519.5500000017</v>
      </c>
      <c r="F32" s="10">
        <f>E32-D32</f>
        <v>18075.140000000596</v>
      </c>
      <c r="G32" s="10">
        <f t="shared" ref="G32:J32" si="5">SUM(G25:G30)</f>
        <v>-5139.55</v>
      </c>
      <c r="H32" s="10">
        <f t="shared" si="5"/>
        <v>210.81</v>
      </c>
      <c r="I32" s="10">
        <f t="shared" si="5"/>
        <v>371.71</v>
      </c>
      <c r="J32" s="10">
        <f t="shared" si="5"/>
        <v>22632.170000000002</v>
      </c>
    </row>
    <row r="34" spans="2:10" x14ac:dyDescent="0.25">
      <c r="B34" s="9"/>
      <c r="C34" s="9" t="s">
        <v>27</v>
      </c>
      <c r="D34" s="10">
        <f>D32+D16</f>
        <v>5972507.040000001</v>
      </c>
      <c r="E34" s="10">
        <f>E32+E16</f>
        <v>5991244.9300000016</v>
      </c>
      <c r="F34" s="10">
        <f>E34-D34</f>
        <v>18737.890000000596</v>
      </c>
      <c r="G34" s="10">
        <f t="shared" ref="G34:J34" si="6">G32+G16</f>
        <v>-5918.4400000000005</v>
      </c>
      <c r="H34" s="10">
        <f t="shared" si="6"/>
        <v>772.7</v>
      </c>
      <c r="I34" s="10">
        <f t="shared" si="6"/>
        <v>371.71</v>
      </c>
      <c r="J34" s="10">
        <f t="shared" si="6"/>
        <v>23511.920000000002</v>
      </c>
    </row>
  </sheetData>
  <mergeCells count="1">
    <mergeCell ref="D6:D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P34"/>
  <sheetViews>
    <sheetView topLeftCell="A7" workbookViewId="0">
      <selection activeCell="E14" sqref="E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'January 2020 '!E14</f>
        <v>1096725.3800000001</v>
      </c>
      <c r="E14" s="14">
        <f t="shared" si="0"/>
        <v>1098189.1900000002</v>
      </c>
      <c r="F14" s="8">
        <f t="shared" si="1"/>
        <v>1463.8100000000559</v>
      </c>
      <c r="G14" s="8">
        <v>0</v>
      </c>
      <c r="H14" s="8">
        <v>550.26</v>
      </c>
      <c r="I14" s="8">
        <v>0</v>
      </c>
      <c r="J14" s="8">
        <v>913.55</v>
      </c>
    </row>
    <row r="16" spans="1:16" x14ac:dyDescent="0.25">
      <c r="B16" s="9"/>
      <c r="C16" s="9" t="s">
        <v>18</v>
      </c>
      <c r="D16" s="10">
        <f>SUM(D9:D14)</f>
        <v>1096725.3800000001</v>
      </c>
      <c r="E16" s="10">
        <f>SUM(E9:E14)</f>
        <v>1098189.1900000002</v>
      </c>
      <c r="F16" s="10">
        <f>E16-D16</f>
        <v>1463.8100000000559</v>
      </c>
      <c r="G16" s="10">
        <f t="shared" ref="G16:J16" si="2">SUM(G9:G14)</f>
        <v>0</v>
      </c>
      <c r="H16" s="10">
        <f t="shared" si="2"/>
        <v>550.26</v>
      </c>
      <c r="I16" s="10">
        <f t="shared" si="2"/>
        <v>0</v>
      </c>
      <c r="J16" s="10">
        <f t="shared" si="2"/>
        <v>913.55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2/1 - 2/29/20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'January 2020 '!E25</f>
        <v>776028.04</v>
      </c>
      <c r="E25" s="14">
        <f>D25+SUM(G25:J25)</f>
        <v>714159.53</v>
      </c>
      <c r="F25" s="8">
        <f t="shared" ref="F25:F30" si="3">E25-D25</f>
        <v>-61868.510000000009</v>
      </c>
      <c r="G25" s="8">
        <v>0</v>
      </c>
      <c r="H25" s="8">
        <v>31.72</v>
      </c>
      <c r="I25" s="8">
        <v>741.52</v>
      </c>
      <c r="J25" s="8">
        <v>-62641.75</v>
      </c>
      <c r="L25" s="16"/>
    </row>
    <row r="26" spans="2:12" x14ac:dyDescent="0.25">
      <c r="B26" s="4">
        <v>8998074</v>
      </c>
      <c r="C26" s="4" t="s">
        <v>21</v>
      </c>
      <c r="D26" s="8">
        <f>'January 2020 '!E26</f>
        <v>3452487.8000000012</v>
      </c>
      <c r="E26" s="8">
        <f t="shared" ref="E26:E29" si="4">D26+SUM(G26:J26)</f>
        <v>3500171.4700000011</v>
      </c>
      <c r="F26" s="8">
        <f t="shared" si="3"/>
        <v>47683.669999999925</v>
      </c>
      <c r="G26" s="8">
        <v>0</v>
      </c>
      <c r="H26" s="8">
        <v>61.98</v>
      </c>
      <c r="I26" s="8">
        <v>7127.06</v>
      </c>
      <c r="J26" s="8">
        <v>40494.629999999997</v>
      </c>
    </row>
    <row r="27" spans="2:12" hidden="1" x14ac:dyDescent="0.25">
      <c r="B27" s="4">
        <v>8998067</v>
      </c>
      <c r="C27" s="4" t="s">
        <v>22</v>
      </c>
      <c r="D27" s="8">
        <f>'January 2020 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'January 2020 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'January 2020 '!E29</f>
        <v>460591.33000000007</v>
      </c>
      <c r="E29" s="8">
        <f t="shared" si="4"/>
        <v>426247.91000000009</v>
      </c>
      <c r="F29" s="8">
        <f t="shared" si="3"/>
        <v>-34343.419999999984</v>
      </c>
      <c r="G29" s="8">
        <v>0</v>
      </c>
      <c r="H29" s="8">
        <v>17.8</v>
      </c>
      <c r="I29" s="8">
        <v>0</v>
      </c>
      <c r="J29" s="8">
        <v>-34361.22</v>
      </c>
    </row>
    <row r="30" spans="2:12" x14ac:dyDescent="0.25">
      <c r="B30" s="4">
        <v>8998016</v>
      </c>
      <c r="C30" s="4" t="s">
        <v>25</v>
      </c>
      <c r="D30" s="8">
        <f>'January 2020 '!E30</f>
        <v>205412.38000000006</v>
      </c>
      <c r="E30" s="8">
        <f>D30+SUM(G30:J30)</f>
        <v>205671.12000000005</v>
      </c>
      <c r="F30" s="8">
        <f t="shared" si="3"/>
        <v>258.73999999999069</v>
      </c>
      <c r="G30" s="8">
        <v>0</v>
      </c>
      <c r="H30" s="8">
        <v>103.8</v>
      </c>
      <c r="I30" s="8">
        <v>0</v>
      </c>
      <c r="J30" s="8">
        <v>154.94</v>
      </c>
    </row>
    <row r="32" spans="2:12" x14ac:dyDescent="0.25">
      <c r="B32" s="9"/>
      <c r="C32" s="9" t="s">
        <v>26</v>
      </c>
      <c r="D32" s="10">
        <f>SUM(D25:D30)</f>
        <v>4894519.5500000017</v>
      </c>
      <c r="E32" s="10">
        <f>SUM(E25:E30)</f>
        <v>4846250.0300000012</v>
      </c>
      <c r="F32" s="10">
        <f>E32-D32</f>
        <v>-48269.520000000484</v>
      </c>
      <c r="G32" s="10">
        <f t="shared" ref="G32:J32" si="5">SUM(G25:G30)</f>
        <v>0</v>
      </c>
      <c r="H32" s="10">
        <f t="shared" si="5"/>
        <v>215.29999999999998</v>
      </c>
      <c r="I32" s="10">
        <f t="shared" si="5"/>
        <v>7868.58</v>
      </c>
      <c r="J32" s="10">
        <f t="shared" si="5"/>
        <v>-56353.4</v>
      </c>
    </row>
    <row r="34" spans="2:10" x14ac:dyDescent="0.25">
      <c r="B34" s="9"/>
      <c r="C34" s="9" t="s">
        <v>27</v>
      </c>
      <c r="D34" s="10">
        <f>D32+D16</f>
        <v>5991244.9300000016</v>
      </c>
      <c r="E34" s="10">
        <f>E32+E16</f>
        <v>5944439.2200000016</v>
      </c>
      <c r="F34" s="10">
        <f>E34-D34</f>
        <v>-46805.709999999963</v>
      </c>
      <c r="G34" s="10">
        <f t="shared" ref="G34:J34" si="6">G32+G16</f>
        <v>0</v>
      </c>
      <c r="H34" s="10">
        <f t="shared" si="6"/>
        <v>765.56</v>
      </c>
      <c r="I34" s="10">
        <f t="shared" si="6"/>
        <v>7868.58</v>
      </c>
      <c r="J34" s="10">
        <f t="shared" si="6"/>
        <v>-55439.85</v>
      </c>
    </row>
  </sheetData>
  <mergeCells count="1">
    <mergeCell ref="D6:D7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P34"/>
  <sheetViews>
    <sheetView topLeftCell="B1"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'February 2020'!E14</f>
        <v>1098189.1900000002</v>
      </c>
      <c r="E14" s="14">
        <f t="shared" si="0"/>
        <v>1099652.4100000001</v>
      </c>
      <c r="F14" s="8">
        <f t="shared" si="1"/>
        <v>1463.2199999999721</v>
      </c>
      <c r="G14" s="8">
        <v>0</v>
      </c>
      <c r="H14" s="8">
        <v>4427.6400000000003</v>
      </c>
      <c r="I14" s="8">
        <v>0</v>
      </c>
      <c r="J14" s="8">
        <v>-2964.42</v>
      </c>
    </row>
    <row r="16" spans="1:16" x14ac:dyDescent="0.25">
      <c r="B16" s="9"/>
      <c r="C16" s="9" t="s">
        <v>18</v>
      </c>
      <c r="D16" s="10">
        <f>SUM(D9:D14)</f>
        <v>1098189.1900000002</v>
      </c>
      <c r="E16" s="10">
        <f>SUM(E9:E14)</f>
        <v>1099652.4100000001</v>
      </c>
      <c r="F16" s="10">
        <f>E16-D16</f>
        <v>1463.2199999999721</v>
      </c>
      <c r="G16" s="10">
        <f t="shared" ref="G16:J16" si="2">SUM(G9:G14)</f>
        <v>0</v>
      </c>
      <c r="H16" s="10">
        <f t="shared" si="2"/>
        <v>4427.6400000000003</v>
      </c>
      <c r="I16" s="10">
        <f t="shared" si="2"/>
        <v>0</v>
      </c>
      <c r="J16" s="10">
        <f t="shared" si="2"/>
        <v>-2964.42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3/1 - 3/31/20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'February 2020'!E25</f>
        <v>714159.53</v>
      </c>
      <c r="E25" s="14">
        <f>D25+SUM(G25:J25)</f>
        <v>679016.61</v>
      </c>
      <c r="F25" s="8">
        <f t="shared" ref="F25:F30" si="3">E25-D25</f>
        <v>-35142.920000000042</v>
      </c>
      <c r="G25" s="8">
        <v>-35.18</v>
      </c>
      <c r="H25" s="8">
        <v>28.5</v>
      </c>
      <c r="I25" s="8">
        <v>1074.57</v>
      </c>
      <c r="J25" s="8">
        <v>-36210.81</v>
      </c>
      <c r="L25" s="16"/>
    </row>
    <row r="26" spans="2:12" x14ac:dyDescent="0.25">
      <c r="B26" s="4">
        <v>8998074</v>
      </c>
      <c r="C26" s="4" t="s">
        <v>21</v>
      </c>
      <c r="D26" s="8">
        <f>'February 2020'!E26</f>
        <v>3500171.4700000011</v>
      </c>
      <c r="E26" s="8">
        <f t="shared" ref="E26:E29" si="4">D26+SUM(G26:J26)</f>
        <v>3205664.2000000011</v>
      </c>
      <c r="F26" s="8">
        <f t="shared" si="3"/>
        <v>-294507.27</v>
      </c>
      <c r="G26" s="8">
        <v>0</v>
      </c>
      <c r="H26" s="8">
        <v>63.13</v>
      </c>
      <c r="I26" s="8">
        <v>5946.48</v>
      </c>
      <c r="J26" s="8">
        <v>-300516.88</v>
      </c>
    </row>
    <row r="27" spans="2:12" hidden="1" x14ac:dyDescent="0.25">
      <c r="B27" s="4">
        <v>8998067</v>
      </c>
      <c r="C27" s="4" t="s">
        <v>22</v>
      </c>
      <c r="D27" s="8">
        <f>'February 2020'!E27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'February 2020'!E28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'February 2020'!E29</f>
        <v>426247.91000000009</v>
      </c>
      <c r="E29" s="8">
        <f t="shared" si="4"/>
        <v>426779.6100000001</v>
      </c>
      <c r="F29" s="8">
        <f t="shared" si="3"/>
        <v>531.70000000001164</v>
      </c>
      <c r="G29" s="8">
        <v>0</v>
      </c>
      <c r="H29" s="8">
        <v>16.440000000000001</v>
      </c>
      <c r="I29" s="8">
        <v>0</v>
      </c>
      <c r="J29" s="8">
        <v>515.26</v>
      </c>
    </row>
    <row r="30" spans="2:12" x14ac:dyDescent="0.25">
      <c r="B30" s="4">
        <v>8998016</v>
      </c>
      <c r="C30" s="4" t="s">
        <v>25</v>
      </c>
      <c r="D30" s="8">
        <f>'February 2020'!E30</f>
        <v>205671.12000000005</v>
      </c>
      <c r="E30" s="8">
        <f>D30+SUM(G30:J30)</f>
        <v>205880.41000000006</v>
      </c>
      <c r="F30" s="8">
        <f t="shared" si="3"/>
        <v>209.29000000000815</v>
      </c>
      <c r="G30" s="8">
        <v>0</v>
      </c>
      <c r="H30" s="8">
        <v>1182.07</v>
      </c>
      <c r="I30" s="8">
        <v>0</v>
      </c>
      <c r="J30" s="8">
        <v>-972.78</v>
      </c>
    </row>
    <row r="32" spans="2:12" x14ac:dyDescent="0.25">
      <c r="B32" s="9"/>
      <c r="C32" s="9" t="s">
        <v>26</v>
      </c>
      <c r="D32" s="10">
        <f>SUM(D25:D30)</f>
        <v>4846250.0300000012</v>
      </c>
      <c r="E32" s="10">
        <f>SUM(E25:E30)</f>
        <v>4517340.830000001</v>
      </c>
      <c r="F32" s="10">
        <f>E32-D32</f>
        <v>-328909.20000000019</v>
      </c>
      <c r="G32" s="10">
        <f t="shared" ref="G32:J32" si="5">SUM(G25:G30)</f>
        <v>-35.18</v>
      </c>
      <c r="H32" s="10">
        <f t="shared" si="5"/>
        <v>1290.1399999999999</v>
      </c>
      <c r="I32" s="10">
        <f t="shared" si="5"/>
        <v>7021.0499999999993</v>
      </c>
      <c r="J32" s="10">
        <f t="shared" si="5"/>
        <v>-337185.21</v>
      </c>
    </row>
    <row r="34" spans="2:10" x14ac:dyDescent="0.25">
      <c r="B34" s="9"/>
      <c r="C34" s="9" t="s">
        <v>27</v>
      </c>
      <c r="D34" s="10">
        <f>D32+D16</f>
        <v>5944439.2200000016</v>
      </c>
      <c r="E34" s="10">
        <f>E32+E16</f>
        <v>5616993.2400000012</v>
      </c>
      <c r="F34" s="10">
        <f>E34-D34</f>
        <v>-327445.98000000045</v>
      </c>
      <c r="G34" s="10">
        <f t="shared" ref="G34:J34" si="6">G32+G16</f>
        <v>-35.18</v>
      </c>
      <c r="H34" s="10">
        <f t="shared" si="6"/>
        <v>5717.7800000000007</v>
      </c>
      <c r="I34" s="10">
        <f t="shared" si="6"/>
        <v>7021.0499999999993</v>
      </c>
      <c r="J34" s="10">
        <f t="shared" si="6"/>
        <v>-340149.63</v>
      </c>
    </row>
  </sheetData>
  <mergeCells count="1">
    <mergeCell ref="D6:D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34"/>
  <sheetViews>
    <sheetView topLeftCell="A8" workbookViewId="0">
      <selection activeCell="E30" sqref="E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95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'March 2020'!E14</f>
        <v>1099652.4100000001</v>
      </c>
      <c r="E14" s="14">
        <f t="shared" si="0"/>
        <v>1099233.7100000002</v>
      </c>
      <c r="F14" s="8">
        <f t="shared" si="1"/>
        <v>-418.69999999995343</v>
      </c>
      <c r="G14" s="8">
        <v>-781.84</v>
      </c>
      <c r="H14" s="8">
        <v>350.24</v>
      </c>
      <c r="I14" s="8">
        <v>0</v>
      </c>
      <c r="J14" s="8">
        <v>12.9</v>
      </c>
    </row>
    <row r="16" spans="1:16" x14ac:dyDescent="0.25">
      <c r="B16" s="9"/>
      <c r="C16" s="9" t="s">
        <v>18</v>
      </c>
      <c r="D16" s="10">
        <f>SUM(D9:D14)</f>
        <v>1099652.4100000001</v>
      </c>
      <c r="E16" s="10">
        <f>SUM(E9:E14)</f>
        <v>1099233.7100000002</v>
      </c>
      <c r="F16" s="10">
        <f>E16-D16</f>
        <v>-418.69999999995343</v>
      </c>
      <c r="G16" s="10">
        <f t="shared" ref="G16:J16" si="2">SUM(G9:G14)</f>
        <v>-781.84</v>
      </c>
      <c r="H16" s="10">
        <f t="shared" si="2"/>
        <v>350.24</v>
      </c>
      <c r="I16" s="10">
        <f t="shared" si="2"/>
        <v>0</v>
      </c>
      <c r="J16" s="10">
        <f t="shared" si="2"/>
        <v>12.9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4/1 - 4/30/20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'March 2020'!E25</f>
        <v>679016.61</v>
      </c>
      <c r="E25" s="14">
        <f>D25+SUM(G25:J25)</f>
        <v>768021.55999999994</v>
      </c>
      <c r="F25" s="8">
        <f t="shared" ref="F25:F30" si="3">E25-D25</f>
        <v>89004.949999999953</v>
      </c>
      <c r="G25" s="8">
        <v>-1340.04</v>
      </c>
      <c r="H25" s="8">
        <v>19.68</v>
      </c>
      <c r="I25" s="8">
        <v>346.62</v>
      </c>
      <c r="J25" s="8">
        <v>89978.69</v>
      </c>
      <c r="L25" s="16"/>
    </row>
    <row r="26" spans="2:12" x14ac:dyDescent="0.25">
      <c r="B26" s="4">
        <v>8998074</v>
      </c>
      <c r="C26" s="4" t="s">
        <v>21</v>
      </c>
      <c r="D26" s="8">
        <f>'March 2020'!E26</f>
        <v>3205664.2000000011</v>
      </c>
      <c r="E26" s="8">
        <f t="shared" ref="E26:E29" si="4">D26+SUM(G26:J26)</f>
        <v>3292352.830000001</v>
      </c>
      <c r="F26" s="8">
        <f t="shared" si="3"/>
        <v>86688.629999999888</v>
      </c>
      <c r="G26" s="8">
        <v>-3273.33</v>
      </c>
      <c r="H26" s="8">
        <v>46.89</v>
      </c>
      <c r="I26" s="8">
        <v>6882.78</v>
      </c>
      <c r="J26" s="8">
        <v>83032.289999999994</v>
      </c>
    </row>
    <row r="27" spans="2:12" hidden="1" x14ac:dyDescent="0.25">
      <c r="B27" s="4">
        <v>8998067</v>
      </c>
      <c r="C27" s="4" t="s">
        <v>22</v>
      </c>
      <c r="D27" s="8">
        <f>'March 2020'!E27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'March 2020'!E28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'March 2020'!E29</f>
        <v>426779.6100000001</v>
      </c>
      <c r="E29" s="8">
        <f t="shared" si="4"/>
        <v>465927.02000000014</v>
      </c>
      <c r="F29" s="8">
        <f t="shared" si="3"/>
        <v>39147.410000000033</v>
      </c>
      <c r="G29" s="8">
        <v>-249.55</v>
      </c>
      <c r="H29" s="8">
        <v>12.7</v>
      </c>
      <c r="I29" s="8">
        <v>0</v>
      </c>
      <c r="J29" s="8">
        <v>39384.26</v>
      </c>
    </row>
    <row r="30" spans="2:12" x14ac:dyDescent="0.25">
      <c r="B30" s="4">
        <v>8998016</v>
      </c>
      <c r="C30" s="4" t="s">
        <v>25</v>
      </c>
      <c r="D30" s="8">
        <f>'March 2020'!E30</f>
        <v>205880.41000000006</v>
      </c>
      <c r="E30" s="8">
        <f>D30+SUM(G30:J30)</f>
        <v>205802.53000000006</v>
      </c>
      <c r="F30" s="8">
        <f t="shared" si="3"/>
        <v>-77.880000000004657</v>
      </c>
      <c r="G30" s="8">
        <v>-146.41</v>
      </c>
      <c r="H30" s="8">
        <v>68.53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4517340.830000001</v>
      </c>
      <c r="E32" s="10">
        <f>SUM(E25:E30)</f>
        <v>4732103.9400000013</v>
      </c>
      <c r="F32" s="10">
        <f>E32-D32</f>
        <v>214763.11000000034</v>
      </c>
      <c r="G32" s="10">
        <f t="shared" ref="G32:J32" si="5">SUM(G25:G30)</f>
        <v>-5009.33</v>
      </c>
      <c r="H32" s="10">
        <f t="shared" si="5"/>
        <v>147.80000000000001</v>
      </c>
      <c r="I32" s="10">
        <f t="shared" si="5"/>
        <v>7229.4</v>
      </c>
      <c r="J32" s="10">
        <f t="shared" si="5"/>
        <v>212395.24</v>
      </c>
    </row>
    <row r="34" spans="2:10" x14ac:dyDescent="0.25">
      <c r="B34" s="9"/>
      <c r="C34" s="9" t="s">
        <v>27</v>
      </c>
      <c r="D34" s="10">
        <f>D32+D16</f>
        <v>5616993.2400000012</v>
      </c>
      <c r="E34" s="10">
        <f>E32+E16</f>
        <v>5831337.6500000013</v>
      </c>
      <c r="F34" s="10">
        <f>E34-D34</f>
        <v>214344.41000000015</v>
      </c>
      <c r="G34" s="10">
        <f t="shared" ref="G34:J34" si="6">G32+G16</f>
        <v>-5791.17</v>
      </c>
      <c r="H34" s="10">
        <f t="shared" si="6"/>
        <v>498.04</v>
      </c>
      <c r="I34" s="10">
        <f t="shared" si="6"/>
        <v>7229.4</v>
      </c>
      <c r="J34" s="10">
        <f t="shared" si="6"/>
        <v>212408.13999999998</v>
      </c>
    </row>
  </sheetData>
  <mergeCells count="1">
    <mergeCell ref="D6:D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P34"/>
  <sheetViews>
    <sheetView workbookViewId="0">
      <selection activeCell="J30" sqref="J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96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'April 2020'!E14</f>
        <v>1099233.7100000002</v>
      </c>
      <c r="E14" s="14">
        <f t="shared" si="0"/>
        <v>1099418.0900000001</v>
      </c>
      <c r="F14" s="8">
        <f t="shared" si="1"/>
        <v>184.37999999988824</v>
      </c>
      <c r="G14" s="8">
        <v>0</v>
      </c>
      <c r="H14" s="8">
        <v>1810.25</v>
      </c>
      <c r="I14" s="8">
        <v>0</v>
      </c>
      <c r="J14" s="8">
        <v>-1625.87</v>
      </c>
    </row>
    <row r="16" spans="1:16" x14ac:dyDescent="0.25">
      <c r="B16" s="9"/>
      <c r="C16" s="9" t="s">
        <v>18</v>
      </c>
      <c r="D16" s="10">
        <f>SUM(D9:D14)</f>
        <v>1099233.7100000002</v>
      </c>
      <c r="E16" s="10">
        <f>SUM(E9:E14)</f>
        <v>1099418.0900000001</v>
      </c>
      <c r="F16" s="10">
        <f>E16-D16</f>
        <v>184.37999999988824</v>
      </c>
      <c r="G16" s="10">
        <f t="shared" ref="G16:J16" si="2">SUM(G9:G14)</f>
        <v>0</v>
      </c>
      <c r="H16" s="10">
        <f t="shared" si="2"/>
        <v>1810.25</v>
      </c>
      <c r="I16" s="10">
        <f t="shared" si="2"/>
        <v>0</v>
      </c>
      <c r="J16" s="10">
        <f t="shared" si="2"/>
        <v>-1625.87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5/1 - 5/31/20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'April 2020'!E25</f>
        <v>768021.55999999994</v>
      </c>
      <c r="E25" s="14">
        <f>D25+SUM(G25:J25)</f>
        <v>828421.08</v>
      </c>
      <c r="F25" s="8">
        <f t="shared" ref="F25:F30" si="3">E25-D25</f>
        <v>60399.520000000019</v>
      </c>
      <c r="G25" s="8">
        <v>0</v>
      </c>
      <c r="H25" s="8">
        <v>4.93</v>
      </c>
      <c r="I25" s="8">
        <v>795.9</v>
      </c>
      <c r="J25" s="8">
        <v>59598.69</v>
      </c>
      <c r="L25" s="16"/>
    </row>
    <row r="26" spans="2:12" x14ac:dyDescent="0.25">
      <c r="B26" s="4">
        <v>8998074</v>
      </c>
      <c r="C26" s="4" t="s">
        <v>21</v>
      </c>
      <c r="D26" s="8">
        <f>'April 2020'!E26</f>
        <v>3292352.830000001</v>
      </c>
      <c r="E26" s="8">
        <f t="shared" ref="E26:E29" si="4">D26+SUM(G26:J26)</f>
        <v>3336707.5200000009</v>
      </c>
      <c r="F26" s="8">
        <f t="shared" si="3"/>
        <v>44354.689999999944</v>
      </c>
      <c r="G26" s="8">
        <v>0</v>
      </c>
      <c r="H26" s="8">
        <v>18.420000000000002</v>
      </c>
      <c r="I26" s="8">
        <v>5785.57</v>
      </c>
      <c r="J26" s="8">
        <v>38550.699999999997</v>
      </c>
    </row>
    <row r="27" spans="2:12" hidden="1" x14ac:dyDescent="0.25">
      <c r="B27" s="4">
        <v>8998067</v>
      </c>
      <c r="C27" s="4" t="s">
        <v>22</v>
      </c>
      <c r="D27" s="8">
        <f>'April 2020'!E27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2020'!E28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'April 2020'!E29</f>
        <v>465927.02000000014</v>
      </c>
      <c r="E29" s="8">
        <f t="shared" si="4"/>
        <v>484109.87000000011</v>
      </c>
      <c r="F29" s="8">
        <f t="shared" si="3"/>
        <v>18182.849999999977</v>
      </c>
      <c r="G29" s="8">
        <v>0</v>
      </c>
      <c r="H29" s="8">
        <v>2.79</v>
      </c>
      <c r="I29" s="8">
        <v>0</v>
      </c>
      <c r="J29" s="8">
        <v>18180.060000000001</v>
      </c>
    </row>
    <row r="30" spans="2:12" x14ac:dyDescent="0.25">
      <c r="B30" s="4">
        <v>8998016</v>
      </c>
      <c r="C30" s="4" t="s">
        <v>25</v>
      </c>
      <c r="D30" s="8">
        <f>'April 2020'!E30</f>
        <v>205802.53000000006</v>
      </c>
      <c r="E30" s="8">
        <f>D30+SUM(G30:J30)</f>
        <v>205843.94000000006</v>
      </c>
      <c r="F30" s="8">
        <f t="shared" si="3"/>
        <v>41.410000000003492</v>
      </c>
      <c r="G30" s="8">
        <v>0</v>
      </c>
      <c r="H30" s="8">
        <v>41.41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4732103.9400000013</v>
      </c>
      <c r="E32" s="10">
        <f>SUM(E25:E30)</f>
        <v>4855082.4100000011</v>
      </c>
      <c r="F32" s="10">
        <f>E32-D32</f>
        <v>122978.46999999974</v>
      </c>
      <c r="G32" s="10">
        <f t="shared" ref="G32:J32" si="5">SUM(G25:G30)</f>
        <v>0</v>
      </c>
      <c r="H32" s="10">
        <f t="shared" si="5"/>
        <v>67.55</v>
      </c>
      <c r="I32" s="10">
        <f t="shared" si="5"/>
        <v>6581.4699999999993</v>
      </c>
      <c r="J32" s="10">
        <f t="shared" si="5"/>
        <v>116329.45</v>
      </c>
    </row>
    <row r="34" spans="2:10" x14ac:dyDescent="0.25">
      <c r="B34" s="9"/>
      <c r="C34" s="9" t="s">
        <v>27</v>
      </c>
      <c r="D34" s="10">
        <f>D32+D16</f>
        <v>5831337.6500000013</v>
      </c>
      <c r="E34" s="10">
        <f>E32+E16</f>
        <v>5954500.5000000009</v>
      </c>
      <c r="F34" s="10">
        <f>E34-D34</f>
        <v>123162.84999999963</v>
      </c>
      <c r="G34" s="10">
        <f t="shared" ref="G34:J34" si="6">G32+G16</f>
        <v>0</v>
      </c>
      <c r="H34" s="10">
        <f t="shared" si="6"/>
        <v>1877.8</v>
      </c>
      <c r="I34" s="10">
        <f t="shared" si="6"/>
        <v>6581.4699999999993</v>
      </c>
      <c r="J34" s="10">
        <f t="shared" si="6"/>
        <v>114703.58</v>
      </c>
    </row>
  </sheetData>
  <mergeCells count="1">
    <mergeCell ref="D6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34"/>
  <sheetViews>
    <sheetView topLeftCell="A10" workbookViewId="0">
      <selection activeCell="D25" sqref="D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37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x14ac:dyDescent="0.25">
      <c r="B9" s="4">
        <v>8998123</v>
      </c>
      <c r="C9" s="4" t="s">
        <v>12</v>
      </c>
      <c r="D9" s="8">
        <f>'Nov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'Nov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f>'Nov 2015'!E11</f>
        <v>-0.63000000000349399</v>
      </c>
      <c r="E11" s="8">
        <f t="shared" si="0"/>
        <v>-0.63000000000349399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x14ac:dyDescent="0.25">
      <c r="B12" s="4">
        <v>8998099</v>
      </c>
      <c r="C12" s="4" t="s">
        <v>15</v>
      </c>
      <c r="D12" s="8">
        <f>'Nov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'Nov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'Nov 2015'!E14</f>
        <v>363425.69</v>
      </c>
      <c r="E14" s="8">
        <f>D14+SUM(G14:J14)</f>
        <v>363083</v>
      </c>
      <c r="F14" s="8">
        <f t="shared" si="1"/>
        <v>-342.69000000000233</v>
      </c>
      <c r="G14" s="8">
        <v>0</v>
      </c>
      <c r="H14" s="8">
        <v>7.0000000000000007E-2</v>
      </c>
      <c r="I14" s="8">
        <v>841.37</v>
      </c>
      <c r="J14" s="8">
        <v>-1184.1300000000001</v>
      </c>
    </row>
    <row r="16" spans="2:12" x14ac:dyDescent="0.25">
      <c r="B16" s="9"/>
      <c r="C16" s="9" t="s">
        <v>18</v>
      </c>
      <c r="D16" s="10">
        <f>SUM(D9:D14)</f>
        <v>363425.06</v>
      </c>
      <c r="E16" s="10">
        <f>SUM(E9:E14)</f>
        <v>363082.37</v>
      </c>
      <c r="F16" s="10">
        <f>E16-D16</f>
        <v>-342.69000000000233</v>
      </c>
      <c r="G16" s="10">
        <f t="shared" ref="G16:J16" si="2">SUM(G9:G14)</f>
        <v>0</v>
      </c>
      <c r="H16" s="10">
        <f t="shared" si="2"/>
        <v>7.0000000000000007E-2</v>
      </c>
      <c r="I16" s="10">
        <f t="shared" si="2"/>
        <v>841.37</v>
      </c>
      <c r="J16" s="10">
        <f t="shared" si="2"/>
        <v>-1184.1300000000001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12/1 - 12/31/15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 2015'!E25</f>
        <v>664359.72000000009</v>
      </c>
      <c r="E25" s="8">
        <f t="shared" ref="E25:E29" si="3">D25+SUM(G25:J25)</f>
        <v>646784.14000000013</v>
      </c>
      <c r="F25" s="8">
        <f t="shared" ref="F25:F30" si="4">E25-D25</f>
        <v>-17575.579999999958</v>
      </c>
      <c r="G25" s="8">
        <v>-38.06</v>
      </c>
      <c r="H25" s="8">
        <v>0.24</v>
      </c>
      <c r="I25" s="8">
        <v>1252.95</v>
      </c>
      <c r="J25" s="8">
        <v>-18790.71</v>
      </c>
    </row>
    <row r="26" spans="2:12" x14ac:dyDescent="0.25">
      <c r="B26" s="4">
        <v>8998074</v>
      </c>
      <c r="C26" s="4" t="s">
        <v>21</v>
      </c>
      <c r="D26" s="8">
        <f>'Nov 2015'!E26</f>
        <v>2007146.07</v>
      </c>
      <c r="E26" s="8">
        <f t="shared" si="3"/>
        <v>2005608.48</v>
      </c>
      <c r="F26" s="8">
        <f t="shared" si="4"/>
        <v>-1537.5900000000838</v>
      </c>
      <c r="G26" s="8">
        <v>0</v>
      </c>
      <c r="H26" s="8">
        <v>0.34</v>
      </c>
      <c r="I26" s="8">
        <v>6515.45</v>
      </c>
      <c r="J26" s="8">
        <v>-8053.38</v>
      </c>
    </row>
    <row r="27" spans="2:12" x14ac:dyDescent="0.25">
      <c r="B27" s="4">
        <v>8998067</v>
      </c>
      <c r="C27" s="4" t="s">
        <v>22</v>
      </c>
      <c r="D27" s="8">
        <f>'Nov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'Nov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 2015'!E29</f>
        <v>670048.02999999991</v>
      </c>
      <c r="E29" s="8">
        <f t="shared" si="3"/>
        <v>655426.53999999992</v>
      </c>
      <c r="F29" s="8">
        <f t="shared" si="4"/>
        <v>-14621.489999999991</v>
      </c>
      <c r="G29" s="8">
        <v>0</v>
      </c>
      <c r="H29" s="8">
        <v>0.04</v>
      </c>
      <c r="I29" s="8">
        <v>4256.57</v>
      </c>
      <c r="J29" s="8">
        <v>-18878.099999999999</v>
      </c>
    </row>
    <row r="30" spans="2:12" x14ac:dyDescent="0.25">
      <c r="B30" s="4">
        <v>8998016</v>
      </c>
      <c r="C30" s="4" t="s">
        <v>25</v>
      </c>
      <c r="D30" s="8">
        <f>'Nov 2015'!E30</f>
        <v>223111.79</v>
      </c>
      <c r="E30" s="8">
        <f>D30+SUM(G30:J30)</f>
        <v>222786.77000000002</v>
      </c>
      <c r="F30" s="8">
        <f t="shared" si="4"/>
        <v>-325.01999999998952</v>
      </c>
      <c r="G30" s="8">
        <v>0</v>
      </c>
      <c r="H30" s="8">
        <v>0.06</v>
      </c>
      <c r="I30" s="8">
        <v>746.38</v>
      </c>
      <c r="J30" s="8">
        <v>-1071.46</v>
      </c>
    </row>
    <row r="32" spans="2:12" x14ac:dyDescent="0.25">
      <c r="B32" s="9"/>
      <c r="C32" s="9" t="s">
        <v>26</v>
      </c>
      <c r="D32" s="10">
        <f>SUM(D25:D30)</f>
        <v>3564665.61</v>
      </c>
      <c r="E32" s="10">
        <f>SUM(E25:E30)</f>
        <v>3530605.93</v>
      </c>
      <c r="F32" s="10">
        <f>E32-D32</f>
        <v>-34059.679999999702</v>
      </c>
      <c r="G32" s="10">
        <f t="shared" ref="G32:J32" si="5">SUM(G25:G30)</f>
        <v>-38.06</v>
      </c>
      <c r="H32" s="10">
        <f t="shared" si="5"/>
        <v>0.68000000000000016</v>
      </c>
      <c r="I32" s="10">
        <f t="shared" si="5"/>
        <v>12771.349999999999</v>
      </c>
      <c r="J32" s="10">
        <f t="shared" si="5"/>
        <v>-46793.65</v>
      </c>
    </row>
    <row r="34" spans="2:10" x14ac:dyDescent="0.25">
      <c r="B34" s="9"/>
      <c r="C34" s="9" t="s">
        <v>27</v>
      </c>
      <c r="D34" s="10">
        <f>D32+D16</f>
        <v>3928090.67</v>
      </c>
      <c r="E34" s="10">
        <f>E32+E16</f>
        <v>3893688.3000000003</v>
      </c>
      <c r="F34" s="10">
        <f>E34-D34</f>
        <v>-34402.369999999646</v>
      </c>
      <c r="G34" s="10">
        <f t="shared" ref="G34:J34" si="6">G32+G16</f>
        <v>-38.06</v>
      </c>
      <c r="H34" s="10">
        <f t="shared" si="6"/>
        <v>0.75000000000000022</v>
      </c>
      <c r="I34" s="10">
        <f t="shared" si="6"/>
        <v>13612.72</v>
      </c>
      <c r="J34" s="10">
        <f t="shared" si="6"/>
        <v>-47977.78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P34"/>
  <sheetViews>
    <sheetView topLeftCell="A20" workbookViewId="0">
      <selection activeCell="K30" sqref="K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97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'May 2020'!E14</f>
        <v>1099418.0900000001</v>
      </c>
      <c r="E14" s="14">
        <f t="shared" si="0"/>
        <v>1099489.97</v>
      </c>
      <c r="F14" s="8">
        <f t="shared" si="1"/>
        <v>71.879999999888241</v>
      </c>
      <c r="G14" s="8">
        <v>0</v>
      </c>
      <c r="H14" s="8">
        <v>71.88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1099418.0900000001</v>
      </c>
      <c r="E16" s="10">
        <f>SUM(E9:E14)</f>
        <v>1099489.97</v>
      </c>
      <c r="F16" s="10">
        <f>E16-D16</f>
        <v>71.879999999888241</v>
      </c>
      <c r="G16" s="10">
        <f t="shared" ref="G16:J16" si="2">SUM(G9:G14)</f>
        <v>0</v>
      </c>
      <c r="H16" s="10">
        <f t="shared" si="2"/>
        <v>71.88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6/1 - 6/30/20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2020'!E25</f>
        <v>828421.08</v>
      </c>
      <c r="E25" s="14">
        <f>D25+SUM(G25:J25)</f>
        <v>842159.21</v>
      </c>
      <c r="F25" s="8">
        <f t="shared" ref="F25:F30" si="3">E25-D25</f>
        <v>13738.130000000005</v>
      </c>
      <c r="G25" s="8">
        <v>-31.89</v>
      </c>
      <c r="H25" s="8">
        <v>1.69</v>
      </c>
      <c r="I25" s="8">
        <v>973.89</v>
      </c>
      <c r="J25" s="8">
        <v>12794.44</v>
      </c>
      <c r="L25" s="16"/>
    </row>
    <row r="26" spans="2:12" x14ac:dyDescent="0.25">
      <c r="B26" s="4">
        <v>8998074</v>
      </c>
      <c r="C26" s="4" t="s">
        <v>21</v>
      </c>
      <c r="D26" s="8">
        <f>'May 2020'!E26</f>
        <v>3336707.5200000009</v>
      </c>
      <c r="E26" s="8">
        <f t="shared" ref="E26:E29" si="4">D26+SUM(G26:J26)</f>
        <v>3379488.060000001</v>
      </c>
      <c r="F26" s="8">
        <f t="shared" si="3"/>
        <v>42780.540000000037</v>
      </c>
      <c r="G26" s="8">
        <v>0</v>
      </c>
      <c r="H26" s="8">
        <v>7.04</v>
      </c>
      <c r="I26" s="8">
        <v>4222.79</v>
      </c>
      <c r="J26" s="8">
        <v>38550.71</v>
      </c>
    </row>
    <row r="27" spans="2:12" hidden="1" x14ac:dyDescent="0.25">
      <c r="B27" s="4">
        <v>8998067</v>
      </c>
      <c r="C27" s="4" t="s">
        <v>22</v>
      </c>
      <c r="D27" s="8">
        <f>'May 2020'!E27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'May 2020'!E28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2020'!E29</f>
        <v>484109.87000000011</v>
      </c>
      <c r="E29" s="8">
        <f t="shared" si="4"/>
        <v>501227.81000000011</v>
      </c>
      <c r="F29" s="8">
        <f t="shared" si="3"/>
        <v>17117.940000000002</v>
      </c>
      <c r="G29" s="8">
        <v>0</v>
      </c>
      <c r="H29" s="8">
        <v>1</v>
      </c>
      <c r="I29" s="8">
        <v>0</v>
      </c>
      <c r="J29" s="8">
        <v>17116.939999999999</v>
      </c>
    </row>
    <row r="30" spans="2:12" x14ac:dyDescent="0.25">
      <c r="B30" s="4">
        <v>8998016</v>
      </c>
      <c r="C30" s="4" t="s">
        <v>25</v>
      </c>
      <c r="D30" s="8">
        <f>'May 2020'!E30</f>
        <v>205843.94000000006</v>
      </c>
      <c r="E30" s="8">
        <f>D30+SUM(G30:J30)</f>
        <v>205859.28000000006</v>
      </c>
      <c r="F30" s="8">
        <f t="shared" si="3"/>
        <v>15.339999999996508</v>
      </c>
      <c r="G30" s="8">
        <v>0</v>
      </c>
      <c r="H30" s="8">
        <v>15.34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4855082.4100000011</v>
      </c>
      <c r="E32" s="10">
        <f>SUM(E25:E30)</f>
        <v>4928734.3600000022</v>
      </c>
      <c r="F32" s="10">
        <f>E32-D32</f>
        <v>73651.950000001118</v>
      </c>
      <c r="G32" s="10">
        <f t="shared" ref="G32:J32" si="5">SUM(G25:G30)</f>
        <v>-31.89</v>
      </c>
      <c r="H32" s="10">
        <f t="shared" si="5"/>
        <v>25.07</v>
      </c>
      <c r="I32" s="10">
        <f t="shared" si="5"/>
        <v>5196.68</v>
      </c>
      <c r="J32" s="10">
        <f t="shared" si="5"/>
        <v>68462.09</v>
      </c>
    </row>
    <row r="34" spans="2:10" x14ac:dyDescent="0.25">
      <c r="B34" s="9"/>
      <c r="C34" s="9" t="s">
        <v>27</v>
      </c>
      <c r="D34" s="10">
        <f>D32+D16</f>
        <v>5954500.5000000009</v>
      </c>
      <c r="E34" s="10">
        <f>E32+E16</f>
        <v>6028224.3300000019</v>
      </c>
      <c r="F34" s="10">
        <f>E34-D34</f>
        <v>73723.830000001006</v>
      </c>
      <c r="G34" s="10">
        <f t="shared" ref="G34:J34" si="6">G32+G16</f>
        <v>-31.89</v>
      </c>
      <c r="H34" s="10">
        <f t="shared" si="6"/>
        <v>96.949999999999989</v>
      </c>
      <c r="I34" s="10">
        <f t="shared" si="6"/>
        <v>5196.68</v>
      </c>
      <c r="J34" s="10">
        <f t="shared" si="6"/>
        <v>68462.09</v>
      </c>
    </row>
  </sheetData>
  <mergeCells count="1">
    <mergeCell ref="D6:D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P34"/>
  <sheetViews>
    <sheetView workbookViewId="0">
      <selection activeCell="D24" sqref="D2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'June 2020'!E14</f>
        <v>1099489.97</v>
      </c>
      <c r="E14" s="14">
        <f t="shared" si="0"/>
        <v>1098757.95</v>
      </c>
      <c r="F14" s="8">
        <f t="shared" si="1"/>
        <v>-732.02000000001863</v>
      </c>
      <c r="G14" s="8">
        <v>-782.15</v>
      </c>
      <c r="H14" s="8">
        <v>50.13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1099489.97</v>
      </c>
      <c r="E16" s="10">
        <f>SUM(E9:E14)</f>
        <v>1098757.95</v>
      </c>
      <c r="F16" s="10">
        <f>E16-D16</f>
        <v>-732.02000000001863</v>
      </c>
      <c r="G16" s="10">
        <f t="shared" ref="G16:J16" si="2">SUM(G9:G14)</f>
        <v>-782.15</v>
      </c>
      <c r="H16" s="10">
        <f t="shared" si="2"/>
        <v>50.13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7/1 - 7/31/20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2020'!E25</f>
        <v>842159.21</v>
      </c>
      <c r="E25" s="14">
        <f>D25+SUM(G25:J25)</f>
        <v>894587.99</v>
      </c>
      <c r="F25" s="8">
        <f t="shared" ref="F25:F30" si="3">E25-D25</f>
        <v>52428.780000000028</v>
      </c>
      <c r="G25" s="8">
        <v>-1511.33</v>
      </c>
      <c r="H25" s="8">
        <v>1.04</v>
      </c>
      <c r="I25" s="8">
        <v>368.95</v>
      </c>
      <c r="J25" s="8">
        <v>53570.12</v>
      </c>
      <c r="L25" s="16"/>
    </row>
    <row r="26" spans="2:12" x14ac:dyDescent="0.25">
      <c r="B26" s="4">
        <v>8998074</v>
      </c>
      <c r="C26" s="4" t="s">
        <v>21</v>
      </c>
      <c r="D26" s="8">
        <f>'June 2020'!E26</f>
        <v>3379488.060000001</v>
      </c>
      <c r="E26" s="8">
        <f t="shared" ref="E26:E29" si="4">D26+SUM(G26:J26)</f>
        <v>3407399.4200000009</v>
      </c>
      <c r="F26" s="8">
        <f t="shared" si="3"/>
        <v>27911.35999999987</v>
      </c>
      <c r="G26" s="8">
        <v>-3316.3</v>
      </c>
      <c r="H26" s="8">
        <v>4.55</v>
      </c>
      <c r="I26" s="8">
        <v>4534.16</v>
      </c>
      <c r="J26" s="8">
        <v>26688.95</v>
      </c>
    </row>
    <row r="27" spans="2:12" hidden="1" x14ac:dyDescent="0.25">
      <c r="B27" s="4">
        <v>8998067</v>
      </c>
      <c r="C27" s="4" t="s">
        <v>22</v>
      </c>
      <c r="D27" s="8">
        <f>'June 2020'!E27</f>
        <v>0</v>
      </c>
      <c r="E27" s="8">
        <f t="shared" si="4"/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'June 2020'!E28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2020'!E29</f>
        <v>501227.81000000011</v>
      </c>
      <c r="E29" s="8">
        <f t="shared" si="4"/>
        <v>527732.31000000006</v>
      </c>
      <c r="F29" s="8">
        <f t="shared" si="3"/>
        <v>26504.499999999942</v>
      </c>
      <c r="G29" s="8">
        <v>-215.03</v>
      </c>
      <c r="H29" s="8">
        <v>0.8</v>
      </c>
      <c r="I29" s="8">
        <v>0</v>
      </c>
      <c r="J29" s="8">
        <v>26718.73</v>
      </c>
    </row>
    <row r="30" spans="2:12" x14ac:dyDescent="0.25">
      <c r="B30" s="4">
        <v>8998016</v>
      </c>
      <c r="C30" s="4" t="s">
        <v>25</v>
      </c>
      <c r="D30" s="8">
        <f>'June 2020'!E30</f>
        <v>205859.28000000006</v>
      </c>
      <c r="E30" s="8">
        <f>D30+SUM(G30:J30)</f>
        <v>205722.23000000007</v>
      </c>
      <c r="F30" s="8">
        <f t="shared" si="3"/>
        <v>-137.04999999998836</v>
      </c>
      <c r="G30" s="8">
        <v>-146.44</v>
      </c>
      <c r="H30" s="8">
        <v>9.39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4928734.3600000022</v>
      </c>
      <c r="E32" s="10">
        <f>SUM(E25:E30)</f>
        <v>5035441.9500000011</v>
      </c>
      <c r="F32" s="10">
        <f>E32-D32</f>
        <v>106707.58999999892</v>
      </c>
      <c r="G32" s="10">
        <f t="shared" ref="G32:J32" si="5">SUM(G25:G30)</f>
        <v>-5189.0999999999995</v>
      </c>
      <c r="H32" s="10">
        <f t="shared" si="5"/>
        <v>15.780000000000001</v>
      </c>
      <c r="I32" s="10">
        <f t="shared" si="5"/>
        <v>4903.1099999999997</v>
      </c>
      <c r="J32" s="10">
        <f t="shared" si="5"/>
        <v>106977.8</v>
      </c>
    </row>
    <row r="34" spans="2:10" x14ac:dyDescent="0.25">
      <c r="B34" s="9"/>
      <c r="C34" s="9" t="s">
        <v>27</v>
      </c>
      <c r="D34" s="10">
        <f>D32+D16</f>
        <v>6028224.3300000019</v>
      </c>
      <c r="E34" s="10">
        <f>E32+E16</f>
        <v>6134199.9000000013</v>
      </c>
      <c r="F34" s="10">
        <f>E34-D34</f>
        <v>105975.56999999937</v>
      </c>
      <c r="G34" s="10">
        <f t="shared" ref="G34:J34" si="6">G32+G16</f>
        <v>-5971.2499999999991</v>
      </c>
      <c r="H34" s="10">
        <f t="shared" si="6"/>
        <v>65.91</v>
      </c>
      <c r="I34" s="10">
        <f t="shared" si="6"/>
        <v>4903.1099999999997</v>
      </c>
      <c r="J34" s="10">
        <f t="shared" si="6"/>
        <v>106977.8</v>
      </c>
    </row>
  </sheetData>
  <mergeCells count="1">
    <mergeCell ref="D6:D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P34"/>
  <sheetViews>
    <sheetView workbookViewId="0">
      <selection activeCell="J30" sqref="J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99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'July 2020'!E14</f>
        <v>1098757.95</v>
      </c>
      <c r="E14" s="14">
        <f t="shared" si="0"/>
        <v>1098814.25</v>
      </c>
      <c r="F14" s="8">
        <f t="shared" si="1"/>
        <v>56.300000000046566</v>
      </c>
      <c r="G14" s="8">
        <v>0</v>
      </c>
      <c r="H14" s="8">
        <v>56.3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1098757.95</v>
      </c>
      <c r="E16" s="10">
        <f>SUM(E9:E14)</f>
        <v>1098814.25</v>
      </c>
      <c r="F16" s="10">
        <f>E16-D16</f>
        <v>56.300000000046566</v>
      </c>
      <c r="G16" s="10">
        <f t="shared" ref="G16:J16" si="2">SUM(G9:G14)</f>
        <v>0</v>
      </c>
      <c r="H16" s="10">
        <f t="shared" si="2"/>
        <v>56.3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8/1 - 8/30/20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2020'!E25</f>
        <v>894587.99</v>
      </c>
      <c r="E25" s="14">
        <f>D25+SUM(G25:J25)</f>
        <v>970411.26</v>
      </c>
      <c r="F25" s="8">
        <v>0</v>
      </c>
      <c r="G25" s="8">
        <v>0</v>
      </c>
      <c r="H25" s="8">
        <v>1.26</v>
      </c>
      <c r="I25" s="8">
        <v>816.94</v>
      </c>
      <c r="J25" s="8">
        <v>75005.070000000007</v>
      </c>
      <c r="L25" s="16"/>
    </row>
    <row r="26" spans="2:12" x14ac:dyDescent="0.25">
      <c r="B26" s="4">
        <v>8998074</v>
      </c>
      <c r="C26" s="4" t="s">
        <v>21</v>
      </c>
      <c r="D26" s="8">
        <f>'July 2020'!E26</f>
        <v>3407399.4200000009</v>
      </c>
      <c r="E26" s="8">
        <f t="shared" ref="E26:E29" si="3">D26+SUM(G26:J26)</f>
        <v>3408341.7700000009</v>
      </c>
      <c r="F26" s="8">
        <f t="shared" ref="F26:F30" si="4">E26-D26</f>
        <v>942.35000000009313</v>
      </c>
      <c r="G26" s="8">
        <v>0</v>
      </c>
      <c r="H26" s="8">
        <v>5.27</v>
      </c>
      <c r="I26" s="8">
        <v>3902.52</v>
      </c>
      <c r="J26" s="8">
        <v>-2965.44</v>
      </c>
    </row>
    <row r="27" spans="2:12" hidden="1" x14ac:dyDescent="0.25">
      <c r="B27" s="4">
        <v>8998067</v>
      </c>
      <c r="C27" s="4" t="s">
        <v>22</v>
      </c>
      <c r="D27" s="8">
        <f>'July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'July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2020'!E29</f>
        <v>527732.31000000006</v>
      </c>
      <c r="E29" s="8">
        <f t="shared" si="3"/>
        <v>549848.70000000007</v>
      </c>
      <c r="F29" s="8">
        <f t="shared" si="4"/>
        <v>22116.390000000014</v>
      </c>
      <c r="G29" s="8">
        <v>0.7</v>
      </c>
      <c r="H29" s="8">
        <v>0</v>
      </c>
      <c r="I29" s="8">
        <v>0</v>
      </c>
      <c r="J29" s="8">
        <v>22115.69</v>
      </c>
    </row>
    <row r="30" spans="2:12" x14ac:dyDescent="0.25">
      <c r="B30" s="4">
        <v>8998016</v>
      </c>
      <c r="C30" s="4" t="s">
        <v>25</v>
      </c>
      <c r="D30" s="8">
        <f>'July 2020'!E30</f>
        <v>205722.23000000007</v>
      </c>
      <c r="E30" s="8">
        <f>D30+SUM(G30:J30)</f>
        <v>205732.77000000008</v>
      </c>
      <c r="F30" s="8">
        <f t="shared" si="4"/>
        <v>10.540000000008149</v>
      </c>
      <c r="G30" s="8">
        <v>0</v>
      </c>
      <c r="H30" s="8">
        <v>10.54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5035441.9500000011</v>
      </c>
      <c r="E32" s="10">
        <f>SUM(E25:E30)</f>
        <v>5134334.5000000019</v>
      </c>
      <c r="F32" s="10">
        <f>E32-D32</f>
        <v>98892.550000000745</v>
      </c>
      <c r="G32" s="10">
        <f t="shared" ref="G32:J32" si="5">SUM(G25:G30)</f>
        <v>0.7</v>
      </c>
      <c r="H32" s="10">
        <f t="shared" si="5"/>
        <v>17.07</v>
      </c>
      <c r="I32" s="10">
        <f t="shared" si="5"/>
        <v>4719.46</v>
      </c>
      <c r="J32" s="10">
        <f t="shared" si="5"/>
        <v>94155.32</v>
      </c>
    </row>
    <row r="34" spans="2:10" x14ac:dyDescent="0.25">
      <c r="B34" s="9"/>
      <c r="C34" s="9" t="s">
        <v>27</v>
      </c>
      <c r="D34" s="10">
        <f>D32+D16</f>
        <v>6134199.9000000013</v>
      </c>
      <c r="E34" s="10">
        <f>E32+E16</f>
        <v>6233148.7500000019</v>
      </c>
      <c r="F34" s="10">
        <f>E34-D34</f>
        <v>98948.850000000559</v>
      </c>
      <c r="G34" s="10">
        <f t="shared" ref="G34:J34" si="6">G32+G16</f>
        <v>0.7</v>
      </c>
      <c r="H34" s="10">
        <f t="shared" si="6"/>
        <v>73.37</v>
      </c>
      <c r="I34" s="10">
        <f t="shared" si="6"/>
        <v>4719.46</v>
      </c>
      <c r="J34" s="10">
        <f t="shared" si="6"/>
        <v>94155.32</v>
      </c>
    </row>
  </sheetData>
  <mergeCells count="1">
    <mergeCell ref="D6:D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P34"/>
  <sheetViews>
    <sheetView topLeftCell="A5" workbookViewId="0">
      <selection activeCell="H31" sqref="H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'August 2020'!E14</f>
        <v>1098814.25</v>
      </c>
      <c r="E14" s="14">
        <f t="shared" si="0"/>
        <v>1098864.76</v>
      </c>
      <c r="F14" s="8">
        <f t="shared" si="1"/>
        <v>50.510000000009313</v>
      </c>
      <c r="G14" s="8">
        <v>0</v>
      </c>
      <c r="H14" s="8">
        <v>50.51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1098814.25</v>
      </c>
      <c r="E16" s="10">
        <f>SUM(E9:E14)</f>
        <v>1098864.76</v>
      </c>
      <c r="F16" s="10">
        <f>E16-D16</f>
        <v>50.510000000009313</v>
      </c>
      <c r="G16" s="10">
        <f t="shared" ref="G16:J16" si="2">SUM(G9:G14)</f>
        <v>0</v>
      </c>
      <c r="H16" s="10">
        <f t="shared" si="2"/>
        <v>50.51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9/1 - 9/30/20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2020'!E25</f>
        <v>970411.26</v>
      </c>
      <c r="E25" s="14">
        <f>D25+SUM(G25:J25)</f>
        <v>927036.07000000007</v>
      </c>
      <c r="F25" s="8">
        <v>0</v>
      </c>
      <c r="G25" s="8">
        <v>-30.2</v>
      </c>
      <c r="H25" s="8">
        <v>1.29</v>
      </c>
      <c r="I25" s="8">
        <v>954.14</v>
      </c>
      <c r="J25" s="8">
        <v>-44300.42</v>
      </c>
      <c r="L25" s="16"/>
    </row>
    <row r="26" spans="2:12" x14ac:dyDescent="0.25">
      <c r="B26" s="4">
        <v>8998074</v>
      </c>
      <c r="C26" s="4" t="s">
        <v>21</v>
      </c>
      <c r="D26" s="8">
        <f>'August 2020'!E26</f>
        <v>3408341.7700000009</v>
      </c>
      <c r="E26" s="8">
        <f t="shared" ref="E26:E29" si="3">D26+SUM(G26:J26)</f>
        <v>3414710.4000000008</v>
      </c>
      <c r="F26" s="8">
        <f t="shared" ref="F26:F30" si="4">E26-D26</f>
        <v>6368.6299999998882</v>
      </c>
      <c r="G26" s="8">
        <v>0</v>
      </c>
      <c r="H26" s="8">
        <v>4.8</v>
      </c>
      <c r="I26" s="8">
        <v>3398.39</v>
      </c>
      <c r="J26" s="8">
        <v>2965.44</v>
      </c>
    </row>
    <row r="27" spans="2:12" hidden="1" x14ac:dyDescent="0.25">
      <c r="B27" s="4">
        <v>8998067</v>
      </c>
      <c r="C27" s="4" t="s">
        <v>22</v>
      </c>
      <c r="D27" s="8">
        <f>'August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'August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2020'!E29</f>
        <v>549848.70000000007</v>
      </c>
      <c r="E29" s="8">
        <f t="shared" si="3"/>
        <v>534893.07000000007</v>
      </c>
      <c r="F29" s="8">
        <f t="shared" si="4"/>
        <v>-14955.630000000005</v>
      </c>
      <c r="G29" s="8">
        <v>0</v>
      </c>
      <c r="H29" s="8">
        <v>0.63</v>
      </c>
      <c r="I29" s="8">
        <v>0</v>
      </c>
      <c r="J29" s="8">
        <v>-14956.26</v>
      </c>
    </row>
    <row r="30" spans="2:12" x14ac:dyDescent="0.25">
      <c r="B30" s="4">
        <v>8998016</v>
      </c>
      <c r="C30" s="4" t="s">
        <v>25</v>
      </c>
      <c r="D30" s="8">
        <f>'August 2020'!E30</f>
        <v>205732.77000000008</v>
      </c>
      <c r="E30" s="8">
        <f>D30+SUM(G30:J30)</f>
        <v>205742.23000000007</v>
      </c>
      <c r="F30" s="8">
        <f t="shared" si="4"/>
        <v>9.4599999999918509</v>
      </c>
      <c r="G30" s="8">
        <v>0</v>
      </c>
      <c r="H30" s="8">
        <v>9.4600000000000009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5134334.5000000019</v>
      </c>
      <c r="E32" s="10">
        <f>SUM(E25:E30)</f>
        <v>5082381.7700000014</v>
      </c>
      <c r="F32" s="10">
        <f>E32-D32</f>
        <v>-51952.730000000447</v>
      </c>
      <c r="G32" s="10">
        <f t="shared" ref="G32:J32" si="5">SUM(G25:G30)</f>
        <v>-30.2</v>
      </c>
      <c r="H32" s="10">
        <f t="shared" si="5"/>
        <v>16.18</v>
      </c>
      <c r="I32" s="10">
        <f t="shared" si="5"/>
        <v>4352.53</v>
      </c>
      <c r="J32" s="10">
        <f t="shared" si="5"/>
        <v>-56291.24</v>
      </c>
    </row>
    <row r="34" spans="2:10" x14ac:dyDescent="0.25">
      <c r="B34" s="9"/>
      <c r="C34" s="9" t="s">
        <v>27</v>
      </c>
      <c r="D34" s="10">
        <f>D32+D16</f>
        <v>6233148.7500000019</v>
      </c>
      <c r="E34" s="10">
        <f>E32+E16</f>
        <v>6181246.5300000012</v>
      </c>
      <c r="F34" s="10">
        <f>E34-D34</f>
        <v>-51902.220000000671</v>
      </c>
      <c r="G34" s="10">
        <f t="shared" ref="G34:J34" si="6">G32+G16</f>
        <v>-30.2</v>
      </c>
      <c r="H34" s="10">
        <f t="shared" si="6"/>
        <v>66.69</v>
      </c>
      <c r="I34" s="10">
        <f t="shared" si="6"/>
        <v>4352.53</v>
      </c>
      <c r="J34" s="10">
        <f t="shared" si="6"/>
        <v>-56291.24</v>
      </c>
    </row>
  </sheetData>
  <mergeCells count="1">
    <mergeCell ref="D6:D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P34"/>
  <sheetViews>
    <sheetView topLeftCell="A7" workbookViewId="0">
      <selection activeCell="G31" sqref="G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'September 2020'!E14</f>
        <v>1098864.76</v>
      </c>
      <c r="E14" s="14">
        <f t="shared" si="0"/>
        <v>1098124.7</v>
      </c>
      <c r="F14" s="8">
        <f t="shared" si="1"/>
        <v>-740.06000000005588</v>
      </c>
      <c r="G14" s="8">
        <v>-781.6</v>
      </c>
      <c r="H14" s="8">
        <v>41.54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1098864.76</v>
      </c>
      <c r="E16" s="10">
        <f>SUM(E9:E14)</f>
        <v>1098124.7</v>
      </c>
      <c r="F16" s="10">
        <f>E16-D16</f>
        <v>-740.06000000005588</v>
      </c>
      <c r="G16" s="10">
        <f t="shared" ref="G16:J16" si="2">SUM(G9:G14)</f>
        <v>-781.6</v>
      </c>
      <c r="H16" s="10">
        <f t="shared" si="2"/>
        <v>41.54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10/1 - 10/31/20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2020'!E25</f>
        <v>927036.07000000007</v>
      </c>
      <c r="E25" s="14">
        <f>D25+SUM(G25:J25)</f>
        <v>896945.76</v>
      </c>
      <c r="F25" s="8">
        <f>E25-D25</f>
        <v>-30090.310000000056</v>
      </c>
      <c r="G25" s="8">
        <v>-1725.14</v>
      </c>
      <c r="H25" s="8">
        <v>0.98</v>
      </c>
      <c r="I25" s="8">
        <v>187.47</v>
      </c>
      <c r="J25" s="8">
        <v>-28553.62</v>
      </c>
      <c r="L25" s="16"/>
    </row>
    <row r="26" spans="2:12" x14ac:dyDescent="0.25">
      <c r="B26" s="4">
        <v>8998074</v>
      </c>
      <c r="C26" s="4" t="s">
        <v>21</v>
      </c>
      <c r="D26" s="8">
        <f>'September 2020'!E26</f>
        <v>3414710.4000000008</v>
      </c>
      <c r="E26" s="8">
        <f t="shared" ref="E26:E29" si="3">D26+SUM(G26:J26)</f>
        <v>3403202.2700000009</v>
      </c>
      <c r="F26" s="8">
        <f t="shared" ref="F26:F30" si="4">E26-D26</f>
        <v>-11508.129999999888</v>
      </c>
      <c r="G26" s="8">
        <v>-3372.1</v>
      </c>
      <c r="H26" s="8">
        <v>4.0999999999999996</v>
      </c>
      <c r="I26" s="8">
        <v>3721.63</v>
      </c>
      <c r="J26" s="8">
        <v>-11861.76</v>
      </c>
    </row>
    <row r="27" spans="2:12" hidden="1" x14ac:dyDescent="0.25">
      <c r="B27" s="4">
        <v>8998067</v>
      </c>
      <c r="C27" s="4" t="s">
        <v>22</v>
      </c>
      <c r="D27" s="8">
        <f>'September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'September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2020'!E29</f>
        <v>534893.07000000007</v>
      </c>
      <c r="E29" s="8">
        <f t="shared" si="3"/>
        <v>534278.32000000007</v>
      </c>
      <c r="F29" s="8">
        <f t="shared" si="4"/>
        <v>-614.75</v>
      </c>
      <c r="G29" s="8">
        <v>-124.98</v>
      </c>
      <c r="H29" s="8">
        <v>0.51</v>
      </c>
      <c r="I29" s="8">
        <v>0</v>
      </c>
      <c r="J29" s="8">
        <v>-490.28</v>
      </c>
    </row>
    <row r="30" spans="2:12" x14ac:dyDescent="0.25">
      <c r="B30" s="4">
        <v>8998016</v>
      </c>
      <c r="C30" s="4" t="s">
        <v>25</v>
      </c>
      <c r="D30" s="8">
        <f>'September 2020'!E30</f>
        <v>205742.23000000007</v>
      </c>
      <c r="E30" s="8">
        <f>D30+SUM(G30:J30)</f>
        <v>205603.67000000007</v>
      </c>
      <c r="F30" s="8">
        <f t="shared" si="4"/>
        <v>-138.55999999999767</v>
      </c>
      <c r="G30" s="8">
        <v>-146.34</v>
      </c>
      <c r="H30" s="8">
        <v>7.78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5082381.7700000014</v>
      </c>
      <c r="E32" s="10">
        <f>SUM(E25:E30)</f>
        <v>5040030.0200000014</v>
      </c>
      <c r="F32" s="10">
        <f>E32-D32</f>
        <v>-42351.75</v>
      </c>
      <c r="G32" s="10">
        <f t="shared" ref="G32:J32" si="5">SUM(G25:G30)</f>
        <v>-5368.5599999999995</v>
      </c>
      <c r="H32" s="10">
        <f t="shared" si="5"/>
        <v>13.370000000000001</v>
      </c>
      <c r="I32" s="10">
        <f t="shared" si="5"/>
        <v>3909.1</v>
      </c>
      <c r="J32" s="10">
        <f t="shared" si="5"/>
        <v>-40905.659999999996</v>
      </c>
    </row>
    <row r="34" spans="2:10" x14ac:dyDescent="0.25">
      <c r="B34" s="9"/>
      <c r="C34" s="9" t="s">
        <v>27</v>
      </c>
      <c r="D34" s="10">
        <f>D32+D16</f>
        <v>6181246.5300000012</v>
      </c>
      <c r="E34" s="10">
        <f>E32+E16</f>
        <v>6138154.7200000016</v>
      </c>
      <c r="F34" s="10">
        <f>E34-D34</f>
        <v>-43091.80999999959</v>
      </c>
      <c r="G34" s="10">
        <f t="shared" ref="G34:J34" si="6">G32+G16</f>
        <v>-6150.16</v>
      </c>
      <c r="H34" s="10">
        <f t="shared" si="6"/>
        <v>54.91</v>
      </c>
      <c r="I34" s="10">
        <f t="shared" si="6"/>
        <v>3909.1</v>
      </c>
      <c r="J34" s="10">
        <f t="shared" si="6"/>
        <v>-40905.659999999996</v>
      </c>
    </row>
  </sheetData>
  <mergeCells count="1">
    <mergeCell ref="D6:D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P34"/>
  <sheetViews>
    <sheetView topLeftCell="A14" workbookViewId="0">
      <selection activeCell="H30" sqref="H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'October 2020'!E14</f>
        <v>1098124.7</v>
      </c>
      <c r="E14" s="14">
        <f t="shared" si="0"/>
        <v>1098156.79</v>
      </c>
      <c r="F14" s="8">
        <f t="shared" si="1"/>
        <v>32.090000000083819</v>
      </c>
      <c r="G14" s="8">
        <v>0</v>
      </c>
      <c r="H14" s="8">
        <v>32.090000000000003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1098124.7</v>
      </c>
      <c r="E16" s="10">
        <f>SUM(E9:E14)</f>
        <v>1098156.79</v>
      </c>
      <c r="F16" s="10">
        <f>E16-D16</f>
        <v>32.090000000083819</v>
      </c>
      <c r="G16" s="10">
        <f t="shared" ref="G16:J16" si="2">SUM(G9:G14)</f>
        <v>0</v>
      </c>
      <c r="H16" s="10">
        <f t="shared" si="2"/>
        <v>32.090000000000003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11/1 - 11/30/20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2020'!E25</f>
        <v>896945.76</v>
      </c>
      <c r="E25" s="14">
        <f>D25+SUM(G25:J25)</f>
        <v>996136.95</v>
      </c>
      <c r="F25" s="8">
        <f>E25-D25</f>
        <v>99191.189999999944</v>
      </c>
      <c r="G25" s="8">
        <v>0</v>
      </c>
      <c r="H25" s="8">
        <v>0.68</v>
      </c>
      <c r="I25" s="8">
        <v>1102.8599999999999</v>
      </c>
      <c r="J25" s="8">
        <v>98087.65</v>
      </c>
      <c r="L25" s="16"/>
    </row>
    <row r="26" spans="2:12" x14ac:dyDescent="0.25">
      <c r="B26" s="4">
        <v>8998074</v>
      </c>
      <c r="C26" s="4" t="s">
        <v>21</v>
      </c>
      <c r="D26" s="8">
        <f>'October 2020'!E26</f>
        <v>3403202.2700000009</v>
      </c>
      <c r="E26" s="8">
        <f t="shared" ref="E26:E29" si="3">D26+SUM(G26:J26)</f>
        <v>3424200.810000001</v>
      </c>
      <c r="F26" s="8">
        <f t="shared" ref="F26:F30" si="4">E26-D26</f>
        <v>20998.540000000037</v>
      </c>
      <c r="G26" s="8">
        <v>0</v>
      </c>
      <c r="H26" s="8">
        <v>3.23</v>
      </c>
      <c r="I26" s="8">
        <v>3202.67</v>
      </c>
      <c r="J26" s="8">
        <v>17792.64</v>
      </c>
    </row>
    <row r="27" spans="2:12" hidden="1" x14ac:dyDescent="0.25">
      <c r="B27" s="4">
        <v>8998067</v>
      </c>
      <c r="C27" s="4" t="s">
        <v>22</v>
      </c>
      <c r="D27" s="8">
        <f>'October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'October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2020'!E29</f>
        <v>534278.32000000007</v>
      </c>
      <c r="E29" s="8">
        <f t="shared" si="3"/>
        <v>597408.39</v>
      </c>
      <c r="F29" s="8">
        <f t="shared" si="4"/>
        <v>63130.069999999949</v>
      </c>
      <c r="G29" s="8">
        <v>0</v>
      </c>
      <c r="H29" s="8">
        <v>0.4</v>
      </c>
      <c r="I29" s="8">
        <v>0</v>
      </c>
      <c r="J29" s="8">
        <v>63129.67</v>
      </c>
    </row>
    <row r="30" spans="2:12" x14ac:dyDescent="0.25">
      <c r="B30" s="4">
        <v>8998016</v>
      </c>
      <c r="C30" s="4" t="s">
        <v>25</v>
      </c>
      <c r="D30" s="8">
        <f>'October 2020'!E30</f>
        <v>205603.67000000007</v>
      </c>
      <c r="E30" s="8">
        <f>D30+SUM(G30:J30)</f>
        <v>205609.68000000008</v>
      </c>
      <c r="F30" s="8">
        <f t="shared" si="4"/>
        <v>6.0100000000093132</v>
      </c>
      <c r="G30" s="8">
        <v>0</v>
      </c>
      <c r="H30" s="8">
        <v>6.01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5040030.0200000014</v>
      </c>
      <c r="E32" s="10">
        <f>SUM(E25:E30)</f>
        <v>5223355.83</v>
      </c>
      <c r="F32" s="10">
        <f>E32-D32</f>
        <v>183325.80999999866</v>
      </c>
      <c r="G32" s="10">
        <f t="shared" ref="G32:J32" si="5">SUM(G25:G30)</f>
        <v>0</v>
      </c>
      <c r="H32" s="10">
        <f t="shared" si="5"/>
        <v>10.32</v>
      </c>
      <c r="I32" s="10">
        <f t="shared" si="5"/>
        <v>4305.53</v>
      </c>
      <c r="J32" s="10">
        <f t="shared" si="5"/>
        <v>179009.96</v>
      </c>
    </row>
    <row r="34" spans="2:10" x14ac:dyDescent="0.25">
      <c r="B34" s="9"/>
      <c r="C34" s="9" t="s">
        <v>27</v>
      </c>
      <c r="D34" s="10">
        <f>D32+D16</f>
        <v>6138154.7200000016</v>
      </c>
      <c r="E34" s="10">
        <f>E32+E16</f>
        <v>6321512.6200000001</v>
      </c>
      <c r="F34" s="10">
        <f>E34-D34</f>
        <v>183357.89999999851</v>
      </c>
      <c r="G34" s="10">
        <f t="shared" ref="G34:J34" si="6">G32+G16</f>
        <v>0</v>
      </c>
      <c r="H34" s="10">
        <f t="shared" si="6"/>
        <v>42.410000000000004</v>
      </c>
      <c r="I34" s="10">
        <f t="shared" si="6"/>
        <v>4305.53</v>
      </c>
      <c r="J34" s="10">
        <f t="shared" si="6"/>
        <v>179009.96</v>
      </c>
    </row>
  </sheetData>
  <mergeCells count="1">
    <mergeCell ref="D6:D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P34"/>
  <sheetViews>
    <sheetView topLeftCell="B1" workbookViewId="0">
      <selection activeCell="D6" sqref="D6:D7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'November 2020'!E14</f>
        <v>1098156.79</v>
      </c>
      <c r="E14" s="14">
        <f t="shared" si="0"/>
        <v>1098181.53</v>
      </c>
      <c r="F14" s="8">
        <f t="shared" si="1"/>
        <v>24.739999999990687</v>
      </c>
      <c r="G14" s="8">
        <v>0</v>
      </c>
      <c r="H14" s="8">
        <v>23.46</v>
      </c>
      <c r="I14" s="8">
        <v>0</v>
      </c>
      <c r="J14" s="8">
        <v>1.28</v>
      </c>
    </row>
    <row r="16" spans="1:16" x14ac:dyDescent="0.25">
      <c r="B16" s="9"/>
      <c r="C16" s="9" t="s">
        <v>18</v>
      </c>
      <c r="D16" s="10">
        <f>SUM(D9:D14)</f>
        <v>1098156.79</v>
      </c>
      <c r="E16" s="10">
        <f>SUM(E9:E14)</f>
        <v>1098181.53</v>
      </c>
      <c r="F16" s="10">
        <f>E16-D16</f>
        <v>24.739999999990687</v>
      </c>
      <c r="G16" s="10">
        <f t="shared" ref="G16:J16" si="2">SUM(G9:G14)</f>
        <v>0</v>
      </c>
      <c r="H16" s="10">
        <f t="shared" si="2"/>
        <v>23.46</v>
      </c>
      <c r="I16" s="10">
        <f t="shared" si="2"/>
        <v>0</v>
      </c>
      <c r="J16" s="10">
        <f t="shared" si="2"/>
        <v>1.28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12/1 - 12/31/20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'November 2020'!E25</f>
        <v>996136.95</v>
      </c>
      <c r="E25" s="14">
        <f>D25+SUM(G25:J25)</f>
        <v>1033814.74</v>
      </c>
      <c r="F25" s="8">
        <f>E25-D25</f>
        <v>37677.790000000037</v>
      </c>
      <c r="G25" s="8">
        <v>-31.55</v>
      </c>
      <c r="H25" s="8">
        <v>0.48</v>
      </c>
      <c r="I25" s="8">
        <v>1020.41</v>
      </c>
      <c r="J25" s="8">
        <v>36688.449999999997</v>
      </c>
      <c r="L25" s="16"/>
    </row>
    <row r="26" spans="2:12" x14ac:dyDescent="0.25">
      <c r="B26" s="4">
        <v>8998074</v>
      </c>
      <c r="C26" s="4" t="s">
        <v>21</v>
      </c>
      <c r="D26" s="8">
        <f>'November 2020'!E26</f>
        <v>3424200.810000001</v>
      </c>
      <c r="E26" s="8">
        <f t="shared" ref="E26:E29" si="3">D26+SUM(G26:J26)</f>
        <v>3432118.0900000008</v>
      </c>
      <c r="F26" s="8">
        <f t="shared" ref="F26:F30" si="4">E26-D26</f>
        <v>7917.2799999997951</v>
      </c>
      <c r="G26" s="8">
        <v>0</v>
      </c>
      <c r="H26" s="8">
        <v>2.39</v>
      </c>
      <c r="I26" s="8">
        <v>6403.99</v>
      </c>
      <c r="J26" s="8">
        <v>1510.9</v>
      </c>
    </row>
    <row r="27" spans="2:12" hidden="1" x14ac:dyDescent="0.25">
      <c r="B27" s="4">
        <v>8998067</v>
      </c>
      <c r="C27" s="4" t="s">
        <v>22</v>
      </c>
      <c r="D27" s="8">
        <f>'November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'November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'November 2020'!E29</f>
        <v>597408.39</v>
      </c>
      <c r="E29" s="8">
        <f t="shared" si="3"/>
        <v>636049.46</v>
      </c>
      <c r="F29" s="8">
        <f t="shared" si="4"/>
        <v>38641.069999999949</v>
      </c>
      <c r="G29" s="8">
        <v>0</v>
      </c>
      <c r="H29" s="8">
        <v>0.28999999999999998</v>
      </c>
      <c r="I29" s="8">
        <v>2592.6999999999998</v>
      </c>
      <c r="J29" s="8">
        <v>36048.080000000002</v>
      </c>
    </row>
    <row r="30" spans="2:12" x14ac:dyDescent="0.25">
      <c r="B30" s="4">
        <v>8998016</v>
      </c>
      <c r="C30" s="4" t="s">
        <v>25</v>
      </c>
      <c r="D30" s="8">
        <f>'November 2020'!E30</f>
        <v>205609.68000000008</v>
      </c>
      <c r="E30" s="8">
        <f>D30+SUM(G30:J30)</f>
        <v>205614.31000000008</v>
      </c>
      <c r="F30" s="8">
        <f t="shared" si="4"/>
        <v>4.6300000000046566</v>
      </c>
      <c r="G30" s="8">
        <v>0</v>
      </c>
      <c r="H30" s="8">
        <v>4.3899999999999997</v>
      </c>
      <c r="I30" s="8">
        <v>0</v>
      </c>
      <c r="J30" s="8">
        <v>0.24</v>
      </c>
    </row>
    <row r="32" spans="2:12" x14ac:dyDescent="0.25">
      <c r="B32" s="9"/>
      <c r="C32" s="9" t="s">
        <v>26</v>
      </c>
      <c r="D32" s="10">
        <f>SUM(D25:D30)</f>
        <v>5223355.83</v>
      </c>
      <c r="E32" s="10">
        <f>SUM(E25:E30)</f>
        <v>5307596.6000000015</v>
      </c>
      <c r="F32" s="10">
        <f>E32-D32</f>
        <v>84240.770000001416</v>
      </c>
      <c r="G32" s="10">
        <f t="shared" ref="G32:J32" si="5">SUM(G25:G30)</f>
        <v>-31.55</v>
      </c>
      <c r="H32" s="10">
        <f t="shared" si="5"/>
        <v>7.55</v>
      </c>
      <c r="I32" s="10">
        <f t="shared" si="5"/>
        <v>10017.099999999999</v>
      </c>
      <c r="J32" s="10">
        <f t="shared" si="5"/>
        <v>74247.67</v>
      </c>
    </row>
    <row r="34" spans="2:10" x14ac:dyDescent="0.25">
      <c r="B34" s="9"/>
      <c r="C34" s="9" t="s">
        <v>27</v>
      </c>
      <c r="D34" s="10">
        <f>D32+D16</f>
        <v>6321512.6200000001</v>
      </c>
      <c r="E34" s="10">
        <f>E32+E16</f>
        <v>6405778.1300000018</v>
      </c>
      <c r="F34" s="10">
        <f>E34-D34</f>
        <v>84265.510000001639</v>
      </c>
      <c r="G34" s="10">
        <f t="shared" ref="G34:J34" si="6">G32+G16</f>
        <v>-31.55</v>
      </c>
      <c r="H34" s="10">
        <f t="shared" si="6"/>
        <v>31.01</v>
      </c>
      <c r="I34" s="10">
        <f t="shared" si="6"/>
        <v>10017.099999999999</v>
      </c>
      <c r="J34" s="10">
        <f t="shared" si="6"/>
        <v>74248.95</v>
      </c>
    </row>
  </sheetData>
  <mergeCells count="1">
    <mergeCell ref="D6:D7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P34"/>
  <sheetViews>
    <sheetView topLeftCell="A2"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'December 2020'!E14</f>
        <v>1098181.53</v>
      </c>
      <c r="E14" s="14">
        <f t="shared" si="0"/>
        <v>1346194.01</v>
      </c>
      <c r="F14" s="8">
        <f t="shared" si="1"/>
        <v>248012.47999999998</v>
      </c>
      <c r="G14" s="8">
        <v>-780.93</v>
      </c>
      <c r="H14" s="8">
        <v>24.24</v>
      </c>
      <c r="I14" s="8">
        <v>0</v>
      </c>
      <c r="J14" s="8">
        <v>248769.17</v>
      </c>
    </row>
    <row r="16" spans="1:16" x14ac:dyDescent="0.25">
      <c r="B16" s="9"/>
      <c r="C16" s="9" t="s">
        <v>18</v>
      </c>
      <c r="D16" s="10">
        <f>SUM(D9:D14)</f>
        <v>1098181.53</v>
      </c>
      <c r="E16" s="10">
        <f>SUM(E9:E14)</f>
        <v>1346194.01</v>
      </c>
      <c r="F16" s="10">
        <f>E16-D16</f>
        <v>248012.47999999998</v>
      </c>
      <c r="G16" s="10">
        <f t="shared" ref="G16:J16" si="2">SUM(G9:G14)</f>
        <v>-780.93</v>
      </c>
      <c r="H16" s="10">
        <f t="shared" si="2"/>
        <v>24.24</v>
      </c>
      <c r="I16" s="10">
        <f t="shared" si="2"/>
        <v>0</v>
      </c>
      <c r="J16" s="10">
        <f t="shared" si="2"/>
        <v>248769.17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1/1 - 1/30/21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'December 2020'!E25</f>
        <v>1033814.74</v>
      </c>
      <c r="E25" s="14">
        <f>D25+SUM(G25:J25)</f>
        <v>1015991.72</v>
      </c>
      <c r="F25" s="8">
        <f>E25-D25</f>
        <v>-17823.020000000019</v>
      </c>
      <c r="G25" s="8">
        <v>-1813.38</v>
      </c>
      <c r="H25" s="8">
        <v>0.61</v>
      </c>
      <c r="I25" s="8">
        <v>192.72</v>
      </c>
      <c r="J25" s="8">
        <v>-16202.97</v>
      </c>
      <c r="L25" s="16"/>
    </row>
    <row r="26" spans="2:12" x14ac:dyDescent="0.25">
      <c r="B26" s="4">
        <v>8998074</v>
      </c>
      <c r="C26" s="4" t="s">
        <v>21</v>
      </c>
      <c r="D26" s="8">
        <f>'December 2020'!E26</f>
        <v>3432118.0900000008</v>
      </c>
      <c r="E26" s="8">
        <f t="shared" ref="E26:E29" si="3">D26+SUM(G26:J26)</f>
        <v>3419565.7400000007</v>
      </c>
      <c r="F26" s="8">
        <f t="shared" ref="F26:F30" si="4">E26-D26</f>
        <v>-12552.350000000093</v>
      </c>
      <c r="G26" s="8">
        <v>-3385.95</v>
      </c>
      <c r="H26" s="8">
        <v>2.5499999999999998</v>
      </c>
      <c r="I26" s="8">
        <v>0</v>
      </c>
      <c r="J26" s="8">
        <v>-9168.9500000000007</v>
      </c>
    </row>
    <row r="27" spans="2:12" hidden="1" x14ac:dyDescent="0.25">
      <c r="B27" s="4">
        <v>8998067</v>
      </c>
      <c r="C27" s="4" t="s">
        <v>22</v>
      </c>
      <c r="D27" s="8">
        <f>'December 2020'!E27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'December 2020'!E28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'December 2020'!E29</f>
        <v>636049.46</v>
      </c>
      <c r="E29" s="8">
        <f t="shared" si="3"/>
        <v>639618.68999999994</v>
      </c>
      <c r="F29" s="8">
        <f t="shared" si="4"/>
        <v>3569.2299999999814</v>
      </c>
      <c r="G29" s="8">
        <v>-116.77</v>
      </c>
      <c r="H29" s="8">
        <v>0.3</v>
      </c>
      <c r="I29" s="8">
        <v>0</v>
      </c>
      <c r="J29" s="8">
        <v>3685.7</v>
      </c>
    </row>
    <row r="30" spans="2:12" x14ac:dyDescent="0.25">
      <c r="B30" s="4">
        <v>8998016</v>
      </c>
      <c r="C30" s="4" t="s">
        <v>25</v>
      </c>
      <c r="D30" s="8">
        <f>'December 2020'!E30</f>
        <v>205614.31000000008</v>
      </c>
      <c r="E30" s="8">
        <f>D30+SUM(G30:J30)</f>
        <v>205472.63000000009</v>
      </c>
      <c r="F30" s="8">
        <f t="shared" si="4"/>
        <v>-141.67999999999302</v>
      </c>
      <c r="G30" s="8">
        <v>-146.22</v>
      </c>
      <c r="H30" s="8">
        <v>4.54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5307596.6000000015</v>
      </c>
      <c r="E32" s="10">
        <f>SUM(E25:E30)</f>
        <v>5280648.78</v>
      </c>
      <c r="F32" s="10">
        <f>E32-D32</f>
        <v>-26947.820000001229</v>
      </c>
      <c r="G32" s="10">
        <f t="shared" ref="G32:J32" si="5">SUM(G25:G30)</f>
        <v>-5462.3200000000006</v>
      </c>
      <c r="H32" s="10">
        <f t="shared" si="5"/>
        <v>8</v>
      </c>
      <c r="I32" s="10">
        <f t="shared" si="5"/>
        <v>192.72</v>
      </c>
      <c r="J32" s="10">
        <f t="shared" si="5"/>
        <v>-21686.219999999998</v>
      </c>
    </row>
    <row r="34" spans="2:10" x14ac:dyDescent="0.25">
      <c r="B34" s="9"/>
      <c r="C34" s="9" t="s">
        <v>27</v>
      </c>
      <c r="D34" s="10">
        <f>D32+D16</f>
        <v>6405778.1300000018</v>
      </c>
      <c r="E34" s="10">
        <f>E32+E16</f>
        <v>6626842.79</v>
      </c>
      <c r="F34" s="10">
        <f>E34-D34</f>
        <v>221064.65999999829</v>
      </c>
      <c r="G34" s="10">
        <f t="shared" ref="G34:J34" si="6">G32+G16</f>
        <v>-6243.2500000000009</v>
      </c>
      <c r="H34" s="10">
        <f t="shared" si="6"/>
        <v>32.239999999999995</v>
      </c>
      <c r="I34" s="10">
        <f t="shared" si="6"/>
        <v>192.72</v>
      </c>
      <c r="J34" s="10">
        <f t="shared" si="6"/>
        <v>227082.95</v>
      </c>
    </row>
  </sheetData>
  <mergeCells count="1">
    <mergeCell ref="D6:D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P34"/>
  <sheetViews>
    <sheetView workbookViewId="0">
      <selection activeCell="I29" sqref="I29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105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'January 2021'!E14</f>
        <v>1346194.01</v>
      </c>
      <c r="E14" s="14">
        <f t="shared" si="0"/>
        <v>1346220.37</v>
      </c>
      <c r="F14" s="8">
        <f t="shared" si="1"/>
        <v>26.360000000102445</v>
      </c>
      <c r="G14" s="8">
        <v>0</v>
      </c>
      <c r="H14" s="8">
        <v>26.36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1346194.01</v>
      </c>
      <c r="E16" s="10">
        <f>SUM(E9:E14)</f>
        <v>1346220.37</v>
      </c>
      <c r="F16" s="10">
        <f>E16-D16</f>
        <v>26.360000000102445</v>
      </c>
      <c r="G16" s="10">
        <f t="shared" ref="G16:J16" si="2">SUM(G9:G14)</f>
        <v>0</v>
      </c>
      <c r="H16" s="10">
        <f t="shared" si="2"/>
        <v>26.36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2/1 - 2/28/21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'January 2021'!E25</f>
        <v>1015991.72</v>
      </c>
      <c r="E25" s="14">
        <f>D25+SUM(G25:J25)</f>
        <v>1062068.17</v>
      </c>
      <c r="F25" s="8">
        <f>E25-D25</f>
        <v>46076.449999999953</v>
      </c>
      <c r="G25" s="8">
        <v>0</v>
      </c>
      <c r="H25" s="8">
        <v>0.62</v>
      </c>
      <c r="I25" s="8">
        <v>1199.97</v>
      </c>
      <c r="J25" s="8">
        <v>44875.86</v>
      </c>
      <c r="L25" s="16"/>
    </row>
    <row r="26" spans="2:12" x14ac:dyDescent="0.25">
      <c r="B26" s="4">
        <v>8998074</v>
      </c>
      <c r="C26" s="4" t="s">
        <v>21</v>
      </c>
      <c r="D26" s="8">
        <f>'January 2021'!E26</f>
        <v>3419565.7400000007</v>
      </c>
      <c r="E26" s="8">
        <f t="shared" ref="E26:E29" si="3">D26+SUM(G26:J26)</f>
        <v>3391766.0700000008</v>
      </c>
      <c r="F26" s="8">
        <f t="shared" ref="F26:F30" si="4">E26-D26</f>
        <v>-27799.669999999925</v>
      </c>
      <c r="G26" s="8">
        <v>0</v>
      </c>
      <c r="H26" s="8">
        <v>0.59</v>
      </c>
      <c r="I26" s="8">
        <v>2762.91</v>
      </c>
      <c r="J26" s="8">
        <v>-30563.17</v>
      </c>
    </row>
    <row r="27" spans="2:12" hidden="1" x14ac:dyDescent="0.25">
      <c r="B27" s="4">
        <v>8998067</v>
      </c>
      <c r="C27" s="4" t="s">
        <v>22</v>
      </c>
      <c r="D27" s="8">
        <f>'January 2021'!E27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'January 2021'!E28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'January 2021'!E29</f>
        <v>639618.68999999994</v>
      </c>
      <c r="E29" s="8">
        <f t="shared" si="3"/>
        <v>677948.74</v>
      </c>
      <c r="F29" s="8">
        <f t="shared" si="4"/>
        <v>38330.050000000047</v>
      </c>
      <c r="G29" s="8">
        <v>0</v>
      </c>
      <c r="H29" s="8">
        <v>0.35</v>
      </c>
      <c r="I29" s="8">
        <v>0</v>
      </c>
      <c r="J29" s="8">
        <v>38329.699999999997</v>
      </c>
    </row>
    <row r="30" spans="2:12" x14ac:dyDescent="0.25">
      <c r="B30" s="4">
        <v>8998016</v>
      </c>
      <c r="C30" s="4" t="s">
        <v>25</v>
      </c>
      <c r="D30" s="8">
        <f>'January 2021'!E30</f>
        <v>205472.63000000009</v>
      </c>
      <c r="E30" s="8">
        <f>D30+SUM(G30:J30)</f>
        <v>205477.1700000001</v>
      </c>
      <c r="F30" s="8">
        <f t="shared" si="4"/>
        <v>4.5400000000081491</v>
      </c>
      <c r="G30" s="8">
        <v>0</v>
      </c>
      <c r="H30" s="8">
        <v>4.54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5280648.78</v>
      </c>
      <c r="E32" s="10">
        <f>SUM(E25:E30)</f>
        <v>5337260.1500000004</v>
      </c>
      <c r="F32" s="10">
        <f>E32-D32</f>
        <v>56611.370000000112</v>
      </c>
      <c r="G32" s="10">
        <f t="shared" ref="G32:J32" si="5">SUM(G25:G30)</f>
        <v>0</v>
      </c>
      <c r="H32" s="10">
        <f t="shared" si="5"/>
        <v>6.1</v>
      </c>
      <c r="I32" s="10">
        <f t="shared" si="5"/>
        <v>3962.88</v>
      </c>
      <c r="J32" s="10">
        <f t="shared" si="5"/>
        <v>52642.39</v>
      </c>
    </row>
    <row r="34" spans="2:10" x14ac:dyDescent="0.25">
      <c r="B34" s="9"/>
      <c r="C34" s="9" t="s">
        <v>27</v>
      </c>
      <c r="D34" s="10">
        <f>D32+D16</f>
        <v>6626842.79</v>
      </c>
      <c r="E34" s="10">
        <f>E32+E16</f>
        <v>6683480.5200000005</v>
      </c>
      <c r="F34" s="10">
        <f>E34-D34</f>
        <v>56637.730000000447</v>
      </c>
      <c r="G34" s="10">
        <f t="shared" ref="G34:J34" si="6">G32+G16</f>
        <v>0</v>
      </c>
      <c r="H34" s="10">
        <f t="shared" si="6"/>
        <v>32.46</v>
      </c>
      <c r="I34" s="10">
        <f t="shared" si="6"/>
        <v>3962.88</v>
      </c>
      <c r="J34" s="10">
        <f t="shared" si="6"/>
        <v>52642.39</v>
      </c>
    </row>
  </sheetData>
  <mergeCells count="1">
    <mergeCell ref="D6:D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P34"/>
  <sheetViews>
    <sheetView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106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'February 2021'!E14</f>
        <v>1346220.37</v>
      </c>
      <c r="E14" s="14">
        <f t="shared" si="0"/>
        <v>1346250.37</v>
      </c>
      <c r="F14" s="8">
        <f t="shared" si="1"/>
        <v>30</v>
      </c>
      <c r="G14" s="8">
        <v>0</v>
      </c>
      <c r="H14" s="8">
        <v>30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1346220.37</v>
      </c>
      <c r="E16" s="10">
        <f>SUM(E9:E14)</f>
        <v>1346250.37</v>
      </c>
      <c r="F16" s="10">
        <f>E16-D16</f>
        <v>30</v>
      </c>
      <c r="G16" s="10">
        <f t="shared" ref="G16:J16" si="2">SUM(G9:G14)</f>
        <v>0</v>
      </c>
      <c r="H16" s="10">
        <f t="shared" si="2"/>
        <v>30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3/1 - 3/31/21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'February 2021'!E25</f>
        <v>1062068.17</v>
      </c>
      <c r="E25" s="14">
        <f>D25+SUM(G25:J25)</f>
        <v>1116993.69</v>
      </c>
      <c r="F25" s="8">
        <f>E25-D25</f>
        <v>54925.520000000019</v>
      </c>
      <c r="G25" s="8">
        <v>-35.299999999999997</v>
      </c>
      <c r="H25" s="8">
        <v>0.53</v>
      </c>
      <c r="I25" s="8">
        <v>1115.6400000000001</v>
      </c>
      <c r="J25" s="8">
        <v>53844.65</v>
      </c>
      <c r="L25" s="16"/>
    </row>
    <row r="26" spans="2:12" x14ac:dyDescent="0.25">
      <c r="B26" s="4">
        <v>8998074</v>
      </c>
      <c r="C26" s="4" t="s">
        <v>21</v>
      </c>
      <c r="D26" s="8">
        <f>'February 2021'!E26</f>
        <v>3391766.0700000008</v>
      </c>
      <c r="E26" s="8">
        <f>D26+SUM(G26:J26)</f>
        <v>3369929.0700000008</v>
      </c>
      <c r="F26" s="8">
        <f t="shared" ref="F26:F30" si="3">E26-D26</f>
        <v>-21837</v>
      </c>
      <c r="G26" s="8">
        <v>0</v>
      </c>
      <c r="H26" s="8">
        <v>0.39</v>
      </c>
      <c r="I26" s="8">
        <v>2613.15</v>
      </c>
      <c r="J26" s="8">
        <v>-24450.54</v>
      </c>
    </row>
    <row r="27" spans="2:12" hidden="1" x14ac:dyDescent="0.25">
      <c r="B27" s="4">
        <v>8998067</v>
      </c>
      <c r="C27" s="4" t="s">
        <v>22</v>
      </c>
      <c r="D27" s="8">
        <f>'February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'February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'February 2021'!E29</f>
        <v>677948.74</v>
      </c>
      <c r="E29" s="8">
        <f t="shared" si="4"/>
        <v>690820.55999999994</v>
      </c>
      <c r="F29" s="8">
        <f t="shared" si="3"/>
        <v>12871.819999999949</v>
      </c>
      <c r="G29" s="8">
        <v>0</v>
      </c>
      <c r="H29" s="8">
        <v>0.36</v>
      </c>
      <c r="I29" s="8">
        <v>0</v>
      </c>
      <c r="J29" s="8">
        <v>12871.46</v>
      </c>
    </row>
    <row r="30" spans="2:12" x14ac:dyDescent="0.25">
      <c r="B30" s="4">
        <v>8998016</v>
      </c>
      <c r="C30" s="4" t="s">
        <v>25</v>
      </c>
      <c r="D30" s="8">
        <f>'February 2021'!E30</f>
        <v>205477.1700000001</v>
      </c>
      <c r="E30" s="8">
        <f>D30+SUM(G30:J30)</f>
        <v>205481.75000000009</v>
      </c>
      <c r="F30" s="8">
        <f t="shared" si="3"/>
        <v>4.5799999999871943</v>
      </c>
      <c r="G30" s="8">
        <v>0</v>
      </c>
      <c r="H30" s="8">
        <v>4.58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5337260.1500000004</v>
      </c>
      <c r="E32" s="10">
        <f>SUM(E25:E30)</f>
        <v>5383225.0700000003</v>
      </c>
      <c r="F32" s="10">
        <f>E32-D32</f>
        <v>45964.919999999925</v>
      </c>
      <c r="G32" s="10">
        <f t="shared" ref="G32:J32" si="5">SUM(G25:G30)</f>
        <v>-35.299999999999997</v>
      </c>
      <c r="H32" s="10">
        <f t="shared" si="5"/>
        <v>5.86</v>
      </c>
      <c r="I32" s="10">
        <f t="shared" si="5"/>
        <v>3728.79</v>
      </c>
      <c r="J32" s="10">
        <f t="shared" si="5"/>
        <v>42265.57</v>
      </c>
    </row>
    <row r="34" spans="2:10" x14ac:dyDescent="0.25">
      <c r="B34" s="9"/>
      <c r="C34" s="9" t="s">
        <v>27</v>
      </c>
      <c r="D34" s="10">
        <f>D32+D16</f>
        <v>6683480.5200000005</v>
      </c>
      <c r="E34" s="10">
        <f>E32+E16</f>
        <v>6729475.4400000004</v>
      </c>
      <c r="F34" s="10">
        <f>E34-D34</f>
        <v>45994.919999999925</v>
      </c>
      <c r="G34" s="10">
        <f t="shared" ref="G34:J34" si="6">G32+G16</f>
        <v>-35.299999999999997</v>
      </c>
      <c r="H34" s="10">
        <f t="shared" si="6"/>
        <v>35.86</v>
      </c>
      <c r="I34" s="10">
        <f t="shared" si="6"/>
        <v>3728.79</v>
      </c>
      <c r="J34" s="10">
        <f t="shared" si="6"/>
        <v>42265.57</v>
      </c>
    </row>
  </sheetData>
  <mergeCells count="1">
    <mergeCell ref="D6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34"/>
  <sheetViews>
    <sheetView topLeftCell="A13" workbookViewId="0">
      <selection activeCell="D26" sqref="D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39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x14ac:dyDescent="0.25">
      <c r="B9" s="4">
        <v>8998123</v>
      </c>
      <c r="C9" s="4" t="s">
        <v>12</v>
      </c>
      <c r="D9" s="8">
        <f>'Dec 2015'!E9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5">
      <c r="B10" s="4">
        <v>8998118</v>
      </c>
      <c r="C10" s="4" t="s">
        <v>13</v>
      </c>
      <c r="D10" s="8">
        <f>'Dec 2015'!E10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x14ac:dyDescent="0.25">
      <c r="B11" s="4">
        <v>8998106</v>
      </c>
      <c r="C11" s="4" t="s">
        <v>14</v>
      </c>
      <c r="D11" s="8"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x14ac:dyDescent="0.25">
      <c r="B12" s="4">
        <v>8998099</v>
      </c>
      <c r="C12" s="4" t="s">
        <v>15</v>
      </c>
      <c r="D12" s="8">
        <f>'Dec 2015'!E12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'Dec 2015'!E13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'Dec 2015'!E14</f>
        <v>363083</v>
      </c>
      <c r="E14" s="8">
        <f>D14+SUM(G14:J14)</f>
        <v>364340.39</v>
      </c>
      <c r="F14" s="8">
        <f t="shared" si="1"/>
        <v>1257.390000000014</v>
      </c>
      <c r="G14" s="8">
        <v>-72.13</v>
      </c>
      <c r="H14" s="8">
        <v>-301.93</v>
      </c>
      <c r="I14" s="8">
        <v>165.8</v>
      </c>
      <c r="J14" s="8">
        <v>1465.65</v>
      </c>
    </row>
    <row r="15" spans="2:12" x14ac:dyDescent="0.25">
      <c r="H15" t="s">
        <v>40</v>
      </c>
    </row>
    <row r="16" spans="2:12" x14ac:dyDescent="0.25">
      <c r="B16" s="9"/>
      <c r="C16" s="9" t="s">
        <v>18</v>
      </c>
      <c r="D16" s="10">
        <f>SUM(D9:D14)</f>
        <v>363083</v>
      </c>
      <c r="E16" s="10">
        <f>SUM(E9:E14)</f>
        <v>364340.39</v>
      </c>
      <c r="F16" s="10">
        <f>E16-D16</f>
        <v>1257.390000000014</v>
      </c>
      <c r="G16" s="10">
        <f t="shared" ref="G16:J16" si="2">SUM(G9:G14)</f>
        <v>-72.13</v>
      </c>
      <c r="H16" s="10">
        <f t="shared" si="2"/>
        <v>-301.93</v>
      </c>
      <c r="I16" s="10">
        <f t="shared" si="2"/>
        <v>165.8</v>
      </c>
      <c r="J16" s="10">
        <f t="shared" si="2"/>
        <v>1465.65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1/1 - 1/31/16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'Dec 2015'!E25</f>
        <v>646784.14000000013</v>
      </c>
      <c r="E25" s="14">
        <f t="shared" ref="E25:E29" si="3">D25+SUM(G25:J25)</f>
        <v>499009.12000000011</v>
      </c>
      <c r="F25" s="8">
        <f t="shared" ref="F25:F30" si="4">E25-D25</f>
        <v>-147775.02000000002</v>
      </c>
      <c r="G25" s="8">
        <v>-1213.79</v>
      </c>
      <c r="H25" s="8">
        <v>0.55000000000000004</v>
      </c>
      <c r="I25" s="8">
        <v>500.94</v>
      </c>
      <c r="J25" s="8">
        <v>-147062.72</v>
      </c>
    </row>
    <row r="26" spans="2:12" x14ac:dyDescent="0.25">
      <c r="B26" s="4">
        <v>8998074</v>
      </c>
      <c r="C26" s="4" t="s">
        <v>21</v>
      </c>
      <c r="D26" s="8">
        <f>'Dec 2015'!E26</f>
        <v>2005608.48</v>
      </c>
      <c r="E26" s="8">
        <f t="shared" si="3"/>
        <v>2022230.69</v>
      </c>
      <c r="F26" s="8">
        <f t="shared" si="4"/>
        <v>16622.209999999963</v>
      </c>
      <c r="G26" s="8">
        <v>-2028.1</v>
      </c>
      <c r="H26" s="8">
        <v>0.84</v>
      </c>
      <c r="I26" s="8">
        <v>0</v>
      </c>
      <c r="J26" s="8">
        <v>18649.47</v>
      </c>
    </row>
    <row r="27" spans="2:12" x14ac:dyDescent="0.25">
      <c r="B27" s="4">
        <v>8998067</v>
      </c>
      <c r="C27" s="4" t="s">
        <v>22</v>
      </c>
      <c r="D27" s="8">
        <f>'Dec 2015'!E27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'Dec 2015'!E28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'Dec 2015'!E29</f>
        <v>655426.53999999992</v>
      </c>
      <c r="E29" s="8">
        <f t="shared" si="3"/>
        <v>719058.07</v>
      </c>
      <c r="F29" s="8">
        <f t="shared" si="4"/>
        <v>63631.530000000028</v>
      </c>
      <c r="G29" s="8">
        <v>-3644.23</v>
      </c>
      <c r="H29" s="8">
        <v>0.16</v>
      </c>
      <c r="I29" s="8">
        <v>973.3</v>
      </c>
      <c r="J29" s="8">
        <v>66302.3</v>
      </c>
    </row>
    <row r="30" spans="2:12" x14ac:dyDescent="0.25">
      <c r="B30" s="4">
        <v>8998016</v>
      </c>
      <c r="C30" s="4" t="s">
        <v>25</v>
      </c>
      <c r="D30" s="8">
        <f>'Dec 2015'!E30</f>
        <v>222786.77000000002</v>
      </c>
      <c r="E30" s="8">
        <f>D30+SUM(G30:J30)</f>
        <v>223771.84000000003</v>
      </c>
      <c r="F30" s="8">
        <f t="shared" si="4"/>
        <v>985.07000000000698</v>
      </c>
      <c r="G30" s="8">
        <v>-228.47</v>
      </c>
      <c r="H30" s="8">
        <v>-181.12</v>
      </c>
      <c r="I30" s="8">
        <v>65.05</v>
      </c>
      <c r="J30" s="8">
        <v>1329.61</v>
      </c>
    </row>
    <row r="31" spans="2:12" x14ac:dyDescent="0.25">
      <c r="H31" t="s">
        <v>40</v>
      </c>
    </row>
    <row r="32" spans="2:12" x14ac:dyDescent="0.25">
      <c r="B32" s="9"/>
      <c r="C32" s="9" t="s">
        <v>26</v>
      </c>
      <c r="D32" s="10">
        <f>SUM(D25:D30)</f>
        <v>3530605.93</v>
      </c>
      <c r="E32" s="10">
        <f>SUM(E25:E30)</f>
        <v>3464069.7199999997</v>
      </c>
      <c r="F32" s="10">
        <f>E32-D32</f>
        <v>-66536.210000000428</v>
      </c>
      <c r="G32" s="10">
        <f t="shared" ref="G32:J32" si="5">SUM(G25:G30)</f>
        <v>-7114.59</v>
      </c>
      <c r="H32" s="10">
        <f t="shared" si="5"/>
        <v>-179.57</v>
      </c>
      <c r="I32" s="10">
        <f t="shared" si="5"/>
        <v>1539.29</v>
      </c>
      <c r="J32" s="10">
        <f t="shared" si="5"/>
        <v>-60781.34</v>
      </c>
    </row>
    <row r="34" spans="2:10" x14ac:dyDescent="0.25">
      <c r="B34" s="9"/>
      <c r="C34" s="9" t="s">
        <v>27</v>
      </c>
      <c r="D34" s="10">
        <f>D32+D16</f>
        <v>3893688.93</v>
      </c>
      <c r="E34" s="10">
        <f>E32+E16</f>
        <v>3828410.11</v>
      </c>
      <c r="F34" s="10">
        <f>E34-D34</f>
        <v>-65278.820000000298</v>
      </c>
      <c r="G34" s="10">
        <f t="shared" ref="G34:J34" si="6">G32+G16</f>
        <v>-7186.72</v>
      </c>
      <c r="H34" s="10">
        <f t="shared" si="6"/>
        <v>-481.5</v>
      </c>
      <c r="I34" s="10">
        <f t="shared" si="6"/>
        <v>1705.09</v>
      </c>
      <c r="J34" s="10">
        <f t="shared" si="6"/>
        <v>-59315.689999999995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2:P34"/>
  <sheetViews>
    <sheetView topLeftCell="A2" workbookViewId="0">
      <selection activeCell="K26" sqref="K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107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'March 2021'!E14</f>
        <v>1346250.37</v>
      </c>
      <c r="E14" s="14">
        <f t="shared" si="0"/>
        <v>1345327.6600000001</v>
      </c>
      <c r="F14" s="8">
        <f t="shared" si="1"/>
        <v>-922.70999999996275</v>
      </c>
      <c r="G14" s="8">
        <v>0</v>
      </c>
      <c r="H14" s="8">
        <v>34.31</v>
      </c>
      <c r="I14" s="8">
        <v>0</v>
      </c>
      <c r="J14" s="8">
        <v>-957.02</v>
      </c>
    </row>
    <row r="16" spans="1:16" x14ac:dyDescent="0.25">
      <c r="B16" s="9"/>
      <c r="C16" s="9" t="s">
        <v>18</v>
      </c>
      <c r="D16" s="10">
        <f>SUM(D9:D14)</f>
        <v>1346250.37</v>
      </c>
      <c r="E16" s="10">
        <f>SUM(E9:E14)</f>
        <v>1345327.6600000001</v>
      </c>
      <c r="F16" s="10">
        <f>E16-D16</f>
        <v>-922.70999999996275</v>
      </c>
      <c r="G16" s="10">
        <f t="shared" ref="G16:J16" si="2">SUM(G9:G14)</f>
        <v>0</v>
      </c>
      <c r="H16" s="10">
        <f t="shared" si="2"/>
        <v>34.31</v>
      </c>
      <c r="I16" s="10">
        <f t="shared" si="2"/>
        <v>0</v>
      </c>
      <c r="J16" s="10">
        <f t="shared" si="2"/>
        <v>-957.02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4/1 - 4/30/21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'March 2021'!E25</f>
        <v>1116993.69</v>
      </c>
      <c r="E25" s="14">
        <f>D25+SUM(G25:J25)</f>
        <v>1185746.75</v>
      </c>
      <c r="F25" s="8">
        <f>E25-D25</f>
        <v>68753.060000000056</v>
      </c>
      <c r="G25" s="8">
        <v>-1976.46</v>
      </c>
      <c r="H25" s="8">
        <v>0.55000000000000004</v>
      </c>
      <c r="I25" s="8">
        <v>399.81</v>
      </c>
      <c r="J25" s="8">
        <v>70329.16</v>
      </c>
      <c r="L25" s="16"/>
    </row>
    <row r="26" spans="2:12" x14ac:dyDescent="0.25">
      <c r="B26" s="4">
        <v>8998074</v>
      </c>
      <c r="C26" s="4" t="s">
        <v>21</v>
      </c>
      <c r="D26" s="8">
        <f>'March 2021'!E26</f>
        <v>3369929.0700000008</v>
      </c>
      <c r="E26" s="8">
        <f>D26+SUM(G26:J26)</f>
        <v>3385930.0200000009</v>
      </c>
      <c r="F26" s="8">
        <f t="shared" ref="F26:F30" si="3">E26-D26</f>
        <v>16000.950000000186</v>
      </c>
      <c r="G26" s="8">
        <v>-3263.53</v>
      </c>
      <c r="H26" s="8">
        <v>0.51</v>
      </c>
      <c r="I26" s="8">
        <v>3982.38</v>
      </c>
      <c r="J26" s="8">
        <v>15281.59</v>
      </c>
    </row>
    <row r="27" spans="2:12" hidden="1" x14ac:dyDescent="0.25">
      <c r="B27" s="4">
        <v>8998067</v>
      </c>
      <c r="C27" s="4" t="s">
        <v>22</v>
      </c>
      <c r="D27" s="8">
        <f>'March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'March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'March 2021'!E29</f>
        <v>690820.55999999994</v>
      </c>
      <c r="E29" s="8">
        <f t="shared" si="4"/>
        <v>713391.96</v>
      </c>
      <c r="F29" s="8">
        <f t="shared" si="3"/>
        <v>22571.400000000023</v>
      </c>
      <c r="G29" s="8">
        <v>-165.05</v>
      </c>
      <c r="H29" s="8">
        <v>0.41</v>
      </c>
      <c r="I29" s="8">
        <v>0</v>
      </c>
      <c r="J29" s="8">
        <v>22736.04</v>
      </c>
    </row>
    <row r="30" spans="2:12" x14ac:dyDescent="0.25">
      <c r="B30" s="4">
        <v>8998016</v>
      </c>
      <c r="C30" s="4" t="s">
        <v>25</v>
      </c>
      <c r="D30" s="8">
        <f>'March 2021'!E30</f>
        <v>205481.75000000009</v>
      </c>
      <c r="E30" s="8">
        <f>D30+SUM(G30:J30)</f>
        <v>205340.9200000001</v>
      </c>
      <c r="F30" s="8">
        <f t="shared" si="3"/>
        <v>-140.82999999998719</v>
      </c>
      <c r="G30" s="8">
        <v>-146.07</v>
      </c>
      <c r="H30" s="8">
        <v>5.24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5383225.0700000003</v>
      </c>
      <c r="E32" s="10">
        <f>SUM(E25:E30)</f>
        <v>5490409.6500000013</v>
      </c>
      <c r="F32" s="10">
        <f>E32-D32</f>
        <v>107184.58000000101</v>
      </c>
      <c r="G32" s="10">
        <f t="shared" ref="G32:J32" si="5">SUM(G25:G30)</f>
        <v>-5551.11</v>
      </c>
      <c r="H32" s="10">
        <f t="shared" si="5"/>
        <v>6.71</v>
      </c>
      <c r="I32" s="10">
        <f t="shared" si="5"/>
        <v>4382.1900000000005</v>
      </c>
      <c r="J32" s="10">
        <f t="shared" si="5"/>
        <v>108346.79000000001</v>
      </c>
    </row>
    <row r="34" spans="2:10" x14ac:dyDescent="0.25">
      <c r="B34" s="9"/>
      <c r="C34" s="9" t="s">
        <v>27</v>
      </c>
      <c r="D34" s="10">
        <f>D32+D16</f>
        <v>6729475.4400000004</v>
      </c>
      <c r="E34" s="10">
        <f>E32+E16</f>
        <v>6835737.3100000015</v>
      </c>
      <c r="F34" s="10">
        <f>E34-D34</f>
        <v>106261.87000000104</v>
      </c>
      <c r="G34" s="10">
        <f t="shared" ref="G34:J34" si="6">G32+G16</f>
        <v>-5551.11</v>
      </c>
      <c r="H34" s="10">
        <f t="shared" si="6"/>
        <v>41.02</v>
      </c>
      <c r="I34" s="10">
        <f t="shared" si="6"/>
        <v>4382.1900000000005</v>
      </c>
      <c r="J34" s="10">
        <f t="shared" si="6"/>
        <v>107389.77</v>
      </c>
    </row>
  </sheetData>
  <mergeCells count="1">
    <mergeCell ref="D6:D7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P34"/>
  <sheetViews>
    <sheetView topLeftCell="A6"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108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'April 2021'!E14</f>
        <v>1345327.6600000001</v>
      </c>
      <c r="E14" s="14">
        <f t="shared" si="0"/>
        <v>1345358.1900000002</v>
      </c>
      <c r="F14" s="8">
        <f t="shared" si="1"/>
        <v>30.53000000002794</v>
      </c>
      <c r="G14" s="8">
        <v>0</v>
      </c>
      <c r="H14" s="8">
        <v>30.53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1345327.6600000001</v>
      </c>
      <c r="E16" s="10">
        <f>SUM(E9:E14)</f>
        <v>1345358.1900000002</v>
      </c>
      <c r="F16" s="10">
        <f>E16-D16</f>
        <v>30.53000000002794</v>
      </c>
      <c r="G16" s="10">
        <f t="shared" ref="G16:J16" si="2">SUM(G9:G14)</f>
        <v>0</v>
      </c>
      <c r="H16" s="10">
        <f t="shared" si="2"/>
        <v>30.53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5/1 - 5/31/21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'April 2021'!E25</f>
        <v>1185746.75</v>
      </c>
      <c r="E25" s="14">
        <f>D25+SUM(G25:J25)</f>
        <v>1186131.45</v>
      </c>
      <c r="F25" s="8">
        <f>E25-D25</f>
        <v>384.69999999995343</v>
      </c>
      <c r="G25" s="8">
        <v>-1.74</v>
      </c>
      <c r="H25" s="8">
        <v>0.44</v>
      </c>
      <c r="I25" s="8">
        <v>776.18</v>
      </c>
      <c r="J25" s="8">
        <v>-390.18</v>
      </c>
      <c r="L25" s="16"/>
    </row>
    <row r="26" spans="2:12" x14ac:dyDescent="0.25">
      <c r="B26" s="4">
        <v>8998074</v>
      </c>
      <c r="C26" s="4" t="s">
        <v>21</v>
      </c>
      <c r="D26" s="8">
        <f>'April 2021'!E26</f>
        <v>3385930.0200000009</v>
      </c>
      <c r="E26" s="8">
        <f>D26+SUM(G26:J26)</f>
        <v>3394714.3800000008</v>
      </c>
      <c r="F26" s="8">
        <f t="shared" ref="F26:F30" si="3">E26-D26</f>
        <v>8784.3599999998696</v>
      </c>
      <c r="G26" s="8">
        <v>0</v>
      </c>
      <c r="H26" s="8">
        <v>0.51</v>
      </c>
      <c r="I26" s="8">
        <v>2671.22</v>
      </c>
      <c r="J26" s="8">
        <v>6112.63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'April 2021'!E29</f>
        <v>713391.96</v>
      </c>
      <c r="E29" s="8">
        <f t="shared" si="4"/>
        <v>723137.24</v>
      </c>
      <c r="F29" s="8">
        <f t="shared" si="3"/>
        <v>9745.2800000000279</v>
      </c>
      <c r="G29" s="8">
        <v>0</v>
      </c>
      <c r="H29" s="8">
        <v>0.36</v>
      </c>
      <c r="I29" s="8">
        <v>0</v>
      </c>
      <c r="J29" s="8">
        <v>9744.92</v>
      </c>
    </row>
    <row r="30" spans="2:12" x14ac:dyDescent="0.25">
      <c r="B30" s="4">
        <v>8998016</v>
      </c>
      <c r="C30" s="4" t="s">
        <v>25</v>
      </c>
      <c r="D30" s="8">
        <f>'April 2021'!E30</f>
        <v>205340.9200000001</v>
      </c>
      <c r="E30" s="8">
        <f>D30+SUM(G30:J30)</f>
        <v>205345.5800000001</v>
      </c>
      <c r="F30" s="8">
        <f t="shared" si="3"/>
        <v>4.6600000000034925</v>
      </c>
      <c r="G30" s="8">
        <v>0</v>
      </c>
      <c r="H30" s="8">
        <v>4.66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5490409.6500000013</v>
      </c>
      <c r="E32" s="10">
        <f>SUM(E25:E30)</f>
        <v>5509328.6500000013</v>
      </c>
      <c r="F32" s="10">
        <f>E32-D32</f>
        <v>18919</v>
      </c>
      <c r="G32" s="10">
        <f t="shared" ref="G32:J32" si="5">SUM(G25:G30)</f>
        <v>-1.74</v>
      </c>
      <c r="H32" s="10">
        <f t="shared" si="5"/>
        <v>5.9700000000000006</v>
      </c>
      <c r="I32" s="10">
        <f t="shared" si="5"/>
        <v>3447.3999999999996</v>
      </c>
      <c r="J32" s="10">
        <f t="shared" si="5"/>
        <v>15467.369999999999</v>
      </c>
    </row>
    <row r="34" spans="2:10" x14ac:dyDescent="0.25">
      <c r="B34" s="9"/>
      <c r="C34" s="9" t="s">
        <v>27</v>
      </c>
      <c r="D34" s="10">
        <f>D32+D16</f>
        <v>6835737.3100000015</v>
      </c>
      <c r="E34" s="10">
        <f>E32+E16</f>
        <v>6854686.8400000017</v>
      </c>
      <c r="F34" s="10">
        <f>E34-D34</f>
        <v>18949.530000000261</v>
      </c>
      <c r="G34" s="10">
        <f t="shared" ref="G34:J34" si="6">G32+G16</f>
        <v>-1.74</v>
      </c>
      <c r="H34" s="10">
        <f t="shared" si="6"/>
        <v>36.5</v>
      </c>
      <c r="I34" s="10">
        <f t="shared" si="6"/>
        <v>3447.3999999999996</v>
      </c>
      <c r="J34" s="10">
        <f t="shared" si="6"/>
        <v>15467.369999999999</v>
      </c>
    </row>
  </sheetData>
  <mergeCells count="1">
    <mergeCell ref="D6:D7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0D0F-9F93-485B-B734-3FBF6DE83B9A}">
  <dimension ref="A2:P34"/>
  <sheetViews>
    <sheetView workbookViewId="0">
      <selection activeCell="G30" sqref="G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109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'May 2021'!E14</f>
        <v>1345358.1900000002</v>
      </c>
      <c r="E14" s="14">
        <f t="shared" si="0"/>
        <v>1345386.7800000003</v>
      </c>
      <c r="F14" s="8">
        <f t="shared" si="1"/>
        <v>28.590000000083819</v>
      </c>
      <c r="G14" s="8">
        <v>0</v>
      </c>
      <c r="H14" s="8">
        <v>28.59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1345358.1900000002</v>
      </c>
      <c r="E16" s="10">
        <f>SUM(E9:E14)</f>
        <v>1345386.7800000003</v>
      </c>
      <c r="F16" s="10">
        <f>E16-D16</f>
        <v>28.590000000083819</v>
      </c>
      <c r="G16" s="10">
        <f t="shared" ref="G16:J16" si="2">SUM(G9:G14)</f>
        <v>0</v>
      </c>
      <c r="H16" s="10">
        <f t="shared" si="2"/>
        <v>28.59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30" x14ac:dyDescent="0.25">
      <c r="D23" s="6" t="str">
        <f>D6</f>
        <v>6/1 - 6/30/21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'May 2021'!E25</f>
        <v>1186131.45</v>
      </c>
      <c r="E25" s="14">
        <f>D25+SUM(G25:J25)</f>
        <v>1220029.68</v>
      </c>
      <c r="F25" s="8">
        <f>E25-D25</f>
        <v>33898.229999999981</v>
      </c>
      <c r="G25" s="8">
        <v>-41.51</v>
      </c>
      <c r="H25" s="8">
        <v>0.38</v>
      </c>
      <c r="I25" s="8">
        <v>1148.46</v>
      </c>
      <c r="J25" s="8">
        <v>32790.9</v>
      </c>
      <c r="L25" s="16"/>
    </row>
    <row r="26" spans="2:12" x14ac:dyDescent="0.25">
      <c r="B26" s="4">
        <v>8998074</v>
      </c>
      <c r="C26" s="4" t="s">
        <v>21</v>
      </c>
      <c r="D26" s="8">
        <f>'May 2021'!E26</f>
        <v>3394714.3800000008</v>
      </c>
      <c r="E26" s="8">
        <f>D26+SUM(G26:J26)</f>
        <v>3403538.4600000009</v>
      </c>
      <c r="F26" s="8">
        <f t="shared" ref="F26:F30" si="3">E26-D26</f>
        <v>8824.0800000000745</v>
      </c>
      <c r="G26" s="8">
        <v>0</v>
      </c>
      <c r="H26" s="8">
        <v>0.5</v>
      </c>
      <c r="I26" s="8">
        <v>2710.95</v>
      </c>
      <c r="J26" s="8">
        <v>6112.63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'May 2021'!E29</f>
        <v>723137.24</v>
      </c>
      <c r="E29" s="8">
        <f t="shared" si="4"/>
        <v>717569.63</v>
      </c>
      <c r="F29" s="8">
        <f t="shared" si="3"/>
        <v>-5567.609999999986</v>
      </c>
      <c r="G29" s="8">
        <v>0</v>
      </c>
      <c r="H29" s="8">
        <v>0.34</v>
      </c>
      <c r="I29" s="8">
        <v>0</v>
      </c>
      <c r="J29" s="8">
        <v>-5567.95</v>
      </c>
    </row>
    <row r="30" spans="2:12" x14ac:dyDescent="0.25">
      <c r="B30" s="4">
        <v>8998016</v>
      </c>
      <c r="C30" s="4" t="s">
        <v>25</v>
      </c>
      <c r="D30" s="8">
        <f>'May 2021'!E30</f>
        <v>205345.5800000001</v>
      </c>
      <c r="E30" s="8">
        <f>D30+SUM(G30:J30)</f>
        <v>205349.94000000009</v>
      </c>
      <c r="F30" s="8">
        <f t="shared" si="3"/>
        <v>4.3599999999860302</v>
      </c>
      <c r="G30" s="8">
        <v>0</v>
      </c>
      <c r="H30" s="8">
        <v>4.3600000000000003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5509328.6500000013</v>
      </c>
      <c r="E32" s="10">
        <f>SUM(E25:E30)</f>
        <v>5546487.7100000009</v>
      </c>
      <c r="F32" s="10">
        <f>E32-D32</f>
        <v>37159.05999999959</v>
      </c>
      <c r="G32" s="10">
        <f t="shared" ref="G32:J32" si="5">SUM(G25:G30)</f>
        <v>-41.51</v>
      </c>
      <c r="H32" s="10">
        <f t="shared" si="5"/>
        <v>5.58</v>
      </c>
      <c r="I32" s="10">
        <f t="shared" si="5"/>
        <v>3859.41</v>
      </c>
      <c r="J32" s="10">
        <f t="shared" si="5"/>
        <v>33335.58</v>
      </c>
    </row>
    <row r="34" spans="2:10" x14ac:dyDescent="0.25">
      <c r="B34" s="9"/>
      <c r="C34" s="9" t="s">
        <v>27</v>
      </c>
      <c r="D34" s="10">
        <f>D32+D16</f>
        <v>6854686.8400000017</v>
      </c>
      <c r="E34" s="10">
        <f>E32+E16</f>
        <v>6891874.4900000012</v>
      </c>
      <c r="F34" s="10">
        <f>E34-D34</f>
        <v>37187.649999999441</v>
      </c>
      <c r="G34" s="10">
        <f t="shared" ref="G34:J34" si="6">G32+G16</f>
        <v>-41.51</v>
      </c>
      <c r="H34" s="10">
        <f t="shared" si="6"/>
        <v>34.17</v>
      </c>
      <c r="I34" s="10">
        <f t="shared" si="6"/>
        <v>3859.41</v>
      </c>
      <c r="J34" s="10">
        <f t="shared" si="6"/>
        <v>33335.58</v>
      </c>
    </row>
  </sheetData>
  <mergeCells count="1">
    <mergeCell ref="D6:D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2775-047B-4DB2-9493-FE7C733352B9}">
  <dimension ref="A2:P34"/>
  <sheetViews>
    <sheetView topLeftCell="A6" workbookViewId="0">
      <selection activeCell="F32" sqref="F32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110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'June 2021'!E14</f>
        <v>1345386.7800000003</v>
      </c>
      <c r="E14" s="14">
        <f t="shared" si="0"/>
        <v>1405573.8100000003</v>
      </c>
      <c r="F14" s="8">
        <f t="shared" si="1"/>
        <v>60187.030000000028</v>
      </c>
      <c r="G14" s="8">
        <v>-956.26</v>
      </c>
      <c r="H14" s="8">
        <v>22.12</v>
      </c>
      <c r="I14" s="8">
        <v>0</v>
      </c>
      <c r="J14" s="8">
        <v>61121.17</v>
      </c>
    </row>
    <row r="16" spans="1:16" x14ac:dyDescent="0.25">
      <c r="B16" s="9"/>
      <c r="C16" s="9" t="s">
        <v>18</v>
      </c>
      <c r="D16" s="10">
        <f>SUM(D9:D14)</f>
        <v>1345386.7800000003</v>
      </c>
      <c r="E16" s="10">
        <f>SUM(E9:E14)</f>
        <v>1405573.8100000003</v>
      </c>
      <c r="F16" s="10">
        <f>E16-D16</f>
        <v>60187.030000000028</v>
      </c>
      <c r="G16" s="10">
        <f t="shared" ref="G16:J16" si="2">SUM(G9:G14)</f>
        <v>-956.26</v>
      </c>
      <c r="H16" s="10">
        <f t="shared" si="2"/>
        <v>22.12</v>
      </c>
      <c r="I16" s="10">
        <f t="shared" si="2"/>
        <v>0</v>
      </c>
      <c r="J16" s="10">
        <f t="shared" si="2"/>
        <v>61121.17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15" customHeight="1" x14ac:dyDescent="0.25">
      <c r="D23" s="6" t="str">
        <f>D6</f>
        <v>7/1 - 7/31/21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'June 2021'!E25</f>
        <v>1220029.68</v>
      </c>
      <c r="E25" s="14">
        <f>D25+SUM(G25:J25)</f>
        <v>1237989.2</v>
      </c>
      <c r="F25" s="8">
        <f>E25-D25</f>
        <v>17959.520000000019</v>
      </c>
      <c r="G25" s="8">
        <v>-2216.7800000000002</v>
      </c>
      <c r="H25" s="8">
        <v>0.49</v>
      </c>
      <c r="I25" s="8">
        <v>221.17</v>
      </c>
      <c r="J25" s="8">
        <v>19954.64</v>
      </c>
      <c r="L25" s="16"/>
    </row>
    <row r="26" spans="2:12" x14ac:dyDescent="0.25">
      <c r="B26" s="4">
        <v>8998074</v>
      </c>
      <c r="C26" s="4" t="s">
        <v>21</v>
      </c>
      <c r="D26" s="8">
        <f>'June 2021'!E26</f>
        <v>3403538.4600000009</v>
      </c>
      <c r="E26" s="8">
        <f>D26+SUM(G26:J26)</f>
        <v>3421676.6500000008</v>
      </c>
      <c r="F26" s="8">
        <f t="shared" ref="F26:F30" si="3">E26-D26</f>
        <v>18138.189999999944</v>
      </c>
      <c r="G26" s="8">
        <v>-3284.33</v>
      </c>
      <c r="H26" s="8">
        <v>0.44</v>
      </c>
      <c r="I26" s="8">
        <v>3102.16</v>
      </c>
      <c r="J26" s="8">
        <v>18319.919999999998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'June 2021'!E29</f>
        <v>717569.63</v>
      </c>
      <c r="E29" s="8">
        <f t="shared" si="4"/>
        <v>706582.35</v>
      </c>
      <c r="F29" s="8">
        <f t="shared" si="3"/>
        <v>-10987.280000000028</v>
      </c>
      <c r="G29" s="8">
        <v>-172.35</v>
      </c>
      <c r="H29" s="8">
        <v>0.26</v>
      </c>
      <c r="I29" s="8">
        <v>0</v>
      </c>
      <c r="J29" s="8">
        <v>-10815.19</v>
      </c>
    </row>
    <row r="30" spans="2:12" x14ac:dyDescent="0.25">
      <c r="B30" s="4">
        <v>8998016</v>
      </c>
      <c r="C30" s="4" t="s">
        <v>25</v>
      </c>
      <c r="D30" s="8">
        <f>'June 2021'!E30</f>
        <v>205349.94000000009</v>
      </c>
      <c r="E30" s="8">
        <f>D30+SUM(G30:J30)</f>
        <v>205207.3600000001</v>
      </c>
      <c r="F30" s="8">
        <f t="shared" si="3"/>
        <v>-142.57999999998719</v>
      </c>
      <c r="G30" s="8">
        <v>0</v>
      </c>
      <c r="H30" s="8">
        <v>3.38</v>
      </c>
      <c r="I30" s="8">
        <v>0</v>
      </c>
      <c r="J30" s="8">
        <v>-145.96</v>
      </c>
    </row>
    <row r="32" spans="2:12" x14ac:dyDescent="0.25">
      <c r="B32" s="9"/>
      <c r="C32" s="9" t="s">
        <v>26</v>
      </c>
      <c r="D32" s="10">
        <f>SUM(D25:D30)</f>
        <v>5546487.7100000009</v>
      </c>
      <c r="E32" s="10">
        <f>SUM(E25:E30)</f>
        <v>5571455.5600000005</v>
      </c>
      <c r="F32" s="10">
        <f>E32-D32</f>
        <v>24967.849999999627</v>
      </c>
      <c r="G32" s="10">
        <f t="shared" ref="G32:J32" si="5">SUM(G25:G30)</f>
        <v>-5673.4600000000009</v>
      </c>
      <c r="H32" s="10">
        <f t="shared" si="5"/>
        <v>4.57</v>
      </c>
      <c r="I32" s="10">
        <f t="shared" si="5"/>
        <v>3323.33</v>
      </c>
      <c r="J32" s="10">
        <f t="shared" si="5"/>
        <v>27313.409999999996</v>
      </c>
    </row>
    <row r="34" spans="2:10" x14ac:dyDescent="0.25">
      <c r="B34" s="9"/>
      <c r="C34" s="9" t="s">
        <v>27</v>
      </c>
      <c r="D34" s="10">
        <f>D32+D16</f>
        <v>6891874.4900000012</v>
      </c>
      <c r="E34" s="10">
        <f>E32+E16</f>
        <v>6977029.370000001</v>
      </c>
      <c r="F34" s="10">
        <f>E34-D34</f>
        <v>85154.879999999888</v>
      </c>
      <c r="G34" s="10">
        <f t="shared" ref="G34:J34" si="6">G32+G16</f>
        <v>-6629.7200000000012</v>
      </c>
      <c r="H34" s="10">
        <f t="shared" si="6"/>
        <v>26.69</v>
      </c>
      <c r="I34" s="10">
        <f t="shared" si="6"/>
        <v>3323.33</v>
      </c>
      <c r="J34" s="10">
        <f t="shared" si="6"/>
        <v>88434.579999999987</v>
      </c>
    </row>
  </sheetData>
  <mergeCells count="1">
    <mergeCell ref="D6:D7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305E-8281-4436-A6C1-8358F19AE7F0}">
  <dimension ref="A2:P34"/>
  <sheetViews>
    <sheetView topLeftCell="A8" workbookViewId="0">
      <selection activeCell="D8" sqref="D8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111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'July 2021'!E14</f>
        <v>1405573.8100000003</v>
      </c>
      <c r="E14" s="14">
        <f t="shared" si="0"/>
        <v>1405596.7900000003</v>
      </c>
      <c r="F14" s="8">
        <f t="shared" si="1"/>
        <v>22.979999999981374</v>
      </c>
      <c r="G14" s="8">
        <v>0</v>
      </c>
      <c r="H14" s="8">
        <v>22.98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1405573.8100000003</v>
      </c>
      <c r="E16" s="10">
        <f>SUM(E9:E14)</f>
        <v>1405596.7900000003</v>
      </c>
      <c r="F16" s="10">
        <f>E16-D16</f>
        <v>22.979999999981374</v>
      </c>
      <c r="G16" s="10">
        <f t="shared" ref="G16:J16" si="2">SUM(G9:G14)</f>
        <v>0</v>
      </c>
      <c r="H16" s="10">
        <f t="shared" si="2"/>
        <v>22.98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15" customHeight="1" x14ac:dyDescent="0.25">
      <c r="D23" s="6" t="str">
        <f>D6</f>
        <v>8/1 - 8/31/21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'July 2021'!E25</f>
        <v>1237989.2</v>
      </c>
      <c r="E25" s="14">
        <f>D25+SUM(G25:J25)</f>
        <v>1267120.3699999999</v>
      </c>
      <c r="F25" s="8">
        <f>E25-D25</f>
        <v>29131.169999999925</v>
      </c>
      <c r="G25" s="8">
        <v>-13.2</v>
      </c>
      <c r="H25" s="8">
        <v>0.48</v>
      </c>
      <c r="I25" s="8">
        <v>1017.54</v>
      </c>
      <c r="J25" s="8">
        <v>28126.35</v>
      </c>
      <c r="L25" s="16"/>
    </row>
    <row r="26" spans="2:12" x14ac:dyDescent="0.25">
      <c r="B26" s="4">
        <v>8998074</v>
      </c>
      <c r="C26" s="4" t="s">
        <v>21</v>
      </c>
      <c r="D26" s="8">
        <f>'July 2021'!E26</f>
        <v>3421676.6500000008</v>
      </c>
      <c r="E26" s="8">
        <f>D26+SUM(G26:J26)</f>
        <v>3415285.540000001</v>
      </c>
      <c r="F26" s="8">
        <f t="shared" ref="F26:F30" si="3">E26-D26</f>
        <v>-6391.1099999998696</v>
      </c>
      <c r="G26" s="8">
        <v>0</v>
      </c>
      <c r="H26" s="8">
        <v>0.37</v>
      </c>
      <c r="I26" s="8">
        <v>2831.43</v>
      </c>
      <c r="J26" s="8">
        <v>-9222.91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'July 2021'!E29</f>
        <v>706582.35</v>
      </c>
      <c r="E29" s="8">
        <f t="shared" si="4"/>
        <v>722029.67999999993</v>
      </c>
      <c r="F29" s="8">
        <f t="shared" si="3"/>
        <v>15447.329999999958</v>
      </c>
      <c r="G29" s="8">
        <v>0</v>
      </c>
      <c r="H29" s="8">
        <v>0.19</v>
      </c>
      <c r="I29" s="8">
        <v>0</v>
      </c>
      <c r="J29" s="8">
        <v>15447.14</v>
      </c>
    </row>
    <row r="30" spans="2:12" x14ac:dyDescent="0.25">
      <c r="B30" s="4">
        <v>8998016</v>
      </c>
      <c r="C30" s="4" t="s">
        <v>25</v>
      </c>
      <c r="D30" s="8">
        <f>'July 2021'!E30</f>
        <v>205207.3600000001</v>
      </c>
      <c r="E30" s="8">
        <f>D30+SUM(G30:J30)</f>
        <v>205210.85000000009</v>
      </c>
      <c r="F30" s="8">
        <f t="shared" si="3"/>
        <v>3.4899999999906868</v>
      </c>
      <c r="G30" s="8">
        <v>0</v>
      </c>
      <c r="H30" s="8">
        <v>3.49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5571455.5600000005</v>
      </c>
      <c r="E32" s="10">
        <f>SUM(E25:E30)</f>
        <v>5609646.4400000013</v>
      </c>
      <c r="F32" s="10">
        <f>E32-D32</f>
        <v>38190.88000000082</v>
      </c>
      <c r="G32" s="10">
        <f t="shared" ref="G32:J32" si="5">SUM(G25:G30)</f>
        <v>-13.2</v>
      </c>
      <c r="H32" s="10">
        <f t="shared" si="5"/>
        <v>4.53</v>
      </c>
      <c r="I32" s="10">
        <f t="shared" si="5"/>
        <v>3848.97</v>
      </c>
      <c r="J32" s="10">
        <f t="shared" si="5"/>
        <v>34350.58</v>
      </c>
    </row>
    <row r="34" spans="2:10" x14ac:dyDescent="0.25">
      <c r="B34" s="9"/>
      <c r="C34" s="9" t="s">
        <v>27</v>
      </c>
      <c r="D34" s="10">
        <f>D32+D16</f>
        <v>6977029.370000001</v>
      </c>
      <c r="E34" s="10">
        <f>E32+E16</f>
        <v>7015243.2300000014</v>
      </c>
      <c r="F34" s="10">
        <f>E34-D34</f>
        <v>38213.860000000335</v>
      </c>
      <c r="G34" s="10">
        <f t="shared" ref="G34:J34" si="6">G32+G16</f>
        <v>-13.2</v>
      </c>
      <c r="H34" s="10">
        <f t="shared" si="6"/>
        <v>27.51</v>
      </c>
      <c r="I34" s="10">
        <f t="shared" si="6"/>
        <v>3848.97</v>
      </c>
      <c r="J34" s="10">
        <f t="shared" si="6"/>
        <v>34350.58</v>
      </c>
    </row>
  </sheetData>
  <mergeCells count="1">
    <mergeCell ref="D6:D7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61D6-3589-4F1D-9A2F-77FFB425E6B2}">
  <dimension ref="A2:P34"/>
  <sheetViews>
    <sheetView workbookViewId="0">
      <selection activeCell="A26" sqref="A26:XFD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112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'August 2021'!E14</f>
        <v>1405596.7900000003</v>
      </c>
      <c r="E14" s="14">
        <f t="shared" si="0"/>
        <v>1405620.6800000002</v>
      </c>
      <c r="F14" s="8">
        <f t="shared" si="1"/>
        <v>23.889999999897555</v>
      </c>
      <c r="G14" s="8">
        <v>0</v>
      </c>
      <c r="H14" s="8">
        <v>23.89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1405596.7900000003</v>
      </c>
      <c r="E16" s="10">
        <f>SUM(E9:E14)</f>
        <v>1405620.6800000002</v>
      </c>
      <c r="F16" s="10">
        <f>E16-D16</f>
        <v>23.889999999897555</v>
      </c>
      <c r="G16" s="10">
        <f t="shared" ref="G16:J16" si="2">SUM(G9:G14)</f>
        <v>0</v>
      </c>
      <c r="H16" s="10">
        <f t="shared" si="2"/>
        <v>23.89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15" customHeight="1" x14ac:dyDescent="0.25">
      <c r="D23" s="6" t="str">
        <f>D6</f>
        <v>9/1 - 9/30/21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'August 2021'!E25</f>
        <v>1267120.3699999999</v>
      </c>
      <c r="E25" s="14">
        <f>D25+SUM(G25:J25)</f>
        <v>1209573.93</v>
      </c>
      <c r="F25" s="8">
        <f>E25-D25</f>
        <v>-57546.439999999944</v>
      </c>
      <c r="G25" s="8">
        <v>-40.270000000000003</v>
      </c>
      <c r="H25" s="8">
        <v>0.4</v>
      </c>
      <c r="I25" s="8">
        <v>1058.74</v>
      </c>
      <c r="J25" s="8">
        <v>-58565.31</v>
      </c>
      <c r="L25" s="16"/>
    </row>
    <row r="26" spans="2:12" x14ac:dyDescent="0.25">
      <c r="B26" s="4">
        <v>8998074</v>
      </c>
      <c r="C26" s="4" t="s">
        <v>21</v>
      </c>
      <c r="D26" s="8">
        <f>'August 2021'!E26</f>
        <v>3415285.540000001</v>
      </c>
      <c r="E26" s="8">
        <f>D26+SUM(G26:J26)</f>
        <v>3396815.2800000012</v>
      </c>
      <c r="F26" s="8">
        <f t="shared" ref="F26:F30" si="3">E26-D26</f>
        <v>-18470.259999999776</v>
      </c>
      <c r="G26" s="8">
        <v>0</v>
      </c>
      <c r="H26" s="8">
        <v>0.15</v>
      </c>
      <c r="I26" s="8">
        <v>3049.71</v>
      </c>
      <c r="J26" s="8">
        <v>-21520.12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'August 2021'!E29</f>
        <v>722029.67999999993</v>
      </c>
      <c r="E29" s="8">
        <f t="shared" si="4"/>
        <v>695878.78999999992</v>
      </c>
      <c r="F29" s="8">
        <f t="shared" si="3"/>
        <v>-26150.890000000014</v>
      </c>
      <c r="G29" s="8">
        <v>0</v>
      </c>
      <c r="H29" s="8">
        <v>0.04</v>
      </c>
      <c r="I29" s="8">
        <v>0</v>
      </c>
      <c r="J29" s="8">
        <v>-26150.93</v>
      </c>
    </row>
    <row r="30" spans="2:12" x14ac:dyDescent="0.25">
      <c r="B30" s="4">
        <v>8998016</v>
      </c>
      <c r="C30" s="4" t="s">
        <v>25</v>
      </c>
      <c r="D30" s="8">
        <f>'August 2021'!E30</f>
        <v>205210.85000000009</v>
      </c>
      <c r="E30" s="8">
        <f>D30+SUM(G30:J30)</f>
        <v>205214.34000000008</v>
      </c>
      <c r="F30" s="8">
        <f t="shared" si="3"/>
        <v>3.4899999999906868</v>
      </c>
      <c r="G30" s="8">
        <v>0</v>
      </c>
      <c r="H30" s="8">
        <v>3.49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5609646.4400000013</v>
      </c>
      <c r="E32" s="10">
        <f>SUM(E25:E30)</f>
        <v>5507482.3400000008</v>
      </c>
      <c r="F32" s="10">
        <f>E32-D32</f>
        <v>-102164.10000000056</v>
      </c>
      <c r="G32" s="10">
        <f t="shared" ref="G32:J32" si="5">SUM(G25:G30)</f>
        <v>-40.270000000000003</v>
      </c>
      <c r="H32" s="10">
        <f t="shared" si="5"/>
        <v>4.08</v>
      </c>
      <c r="I32" s="10">
        <f t="shared" si="5"/>
        <v>4108.45</v>
      </c>
      <c r="J32" s="10">
        <f t="shared" si="5"/>
        <v>-106236.35999999999</v>
      </c>
    </row>
    <row r="34" spans="2:10" x14ac:dyDescent="0.25">
      <c r="B34" s="9"/>
      <c r="C34" s="9" t="s">
        <v>27</v>
      </c>
      <c r="D34" s="10">
        <f>D32+D16</f>
        <v>7015243.2300000014</v>
      </c>
      <c r="E34" s="10">
        <f>E32+E16</f>
        <v>6913103.0200000014</v>
      </c>
      <c r="F34" s="10">
        <f>E34-D34</f>
        <v>-102140.20999999996</v>
      </c>
      <c r="G34" s="10">
        <f t="shared" ref="G34:J34" si="6">G32+G16</f>
        <v>-40.270000000000003</v>
      </c>
      <c r="H34" s="10">
        <f t="shared" si="6"/>
        <v>27.97</v>
      </c>
      <c r="I34" s="10">
        <f t="shared" si="6"/>
        <v>4108.45</v>
      </c>
      <c r="J34" s="10">
        <f t="shared" si="6"/>
        <v>-106236.35999999999</v>
      </c>
    </row>
  </sheetData>
  <mergeCells count="1">
    <mergeCell ref="D6:D7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434F-640D-4F48-966F-225F56A623D8}">
  <dimension ref="A2:P34"/>
  <sheetViews>
    <sheetView workbookViewId="0">
      <selection activeCell="I30" sqref="I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113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'September 2021'!E14</f>
        <v>1405620.6800000002</v>
      </c>
      <c r="E14" s="14">
        <f t="shared" si="0"/>
        <v>1404644.7300000002</v>
      </c>
      <c r="F14" s="8">
        <f t="shared" si="1"/>
        <v>-975.94999999995343</v>
      </c>
      <c r="G14" s="8">
        <v>-999.06</v>
      </c>
      <c r="H14" s="8">
        <v>23.11</v>
      </c>
      <c r="I14" s="8">
        <v>0</v>
      </c>
      <c r="J14" s="8">
        <v>0</v>
      </c>
    </row>
    <row r="16" spans="1:16" x14ac:dyDescent="0.25">
      <c r="B16" s="9"/>
      <c r="C16" s="9" t="s">
        <v>18</v>
      </c>
      <c r="D16" s="10">
        <f>SUM(D9:D14)</f>
        <v>1405620.6800000002</v>
      </c>
      <c r="E16" s="10">
        <f>SUM(E9:E14)</f>
        <v>1404644.7300000002</v>
      </c>
      <c r="F16" s="10">
        <f>E16-D16</f>
        <v>-975.94999999995343</v>
      </c>
      <c r="G16" s="10">
        <f t="shared" ref="G16:J16" si="2">SUM(G9:G14)</f>
        <v>-999.06</v>
      </c>
      <c r="H16" s="10">
        <f t="shared" si="2"/>
        <v>23.11</v>
      </c>
      <c r="I16" s="10">
        <f t="shared" si="2"/>
        <v>0</v>
      </c>
      <c r="J16" s="10">
        <f t="shared" si="2"/>
        <v>0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15" customHeight="1" x14ac:dyDescent="0.25">
      <c r="D23" s="6" t="str">
        <f>D6</f>
        <v>10/1 - 10/31/21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'September 2021'!E25</f>
        <v>1209573.93</v>
      </c>
      <c r="E25" s="14">
        <f>D25+SUM(G25:J25)</f>
        <v>1282819.3099999998</v>
      </c>
      <c r="F25" s="8">
        <f>E25-D25</f>
        <v>73245.379999999888</v>
      </c>
      <c r="G25" s="8">
        <v>-2289.33</v>
      </c>
      <c r="H25" s="8">
        <v>0.4</v>
      </c>
      <c r="I25" s="8">
        <v>232.8</v>
      </c>
      <c r="J25" s="8">
        <v>75301.509999999995</v>
      </c>
      <c r="L25" s="16"/>
    </row>
    <row r="26" spans="2:12" x14ac:dyDescent="0.25">
      <c r="B26" s="4">
        <v>8998074</v>
      </c>
      <c r="C26" s="4" t="s">
        <v>21</v>
      </c>
      <c r="D26" s="8">
        <f>'September 2021'!E26</f>
        <v>3396815.2800000012</v>
      </c>
      <c r="E26" s="8">
        <f>D26+SUM(G26:J26)</f>
        <v>3381218.6600000011</v>
      </c>
      <c r="F26" s="8">
        <f t="shared" ref="F26:F30" si="3">E26-D26</f>
        <v>-15596.620000000112</v>
      </c>
      <c r="G26" s="8">
        <v>-3284.25</v>
      </c>
      <c r="H26" s="8">
        <v>0.21</v>
      </c>
      <c r="I26" s="8">
        <v>3058.93</v>
      </c>
      <c r="J26" s="8">
        <v>-15371.51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'September 2021'!E29</f>
        <v>695878.78999999992</v>
      </c>
      <c r="E29" s="8">
        <f t="shared" si="4"/>
        <v>722406.65999999992</v>
      </c>
      <c r="F29" s="8">
        <f t="shared" si="3"/>
        <v>26527.869999999995</v>
      </c>
      <c r="G29" s="8">
        <v>-142.63999999999999</v>
      </c>
      <c r="H29" s="8">
        <v>0.04</v>
      </c>
      <c r="I29" s="8">
        <v>0</v>
      </c>
      <c r="J29" s="8">
        <v>26670.47</v>
      </c>
    </row>
    <row r="30" spans="2:12" x14ac:dyDescent="0.25">
      <c r="B30" s="4">
        <v>8998016</v>
      </c>
      <c r="C30" s="4" t="s">
        <v>25</v>
      </c>
      <c r="D30" s="8">
        <f>'September 2021'!E30</f>
        <v>205214.34000000008</v>
      </c>
      <c r="E30" s="8">
        <f>D30+SUM(G30:J30)</f>
        <v>205071.85000000009</v>
      </c>
      <c r="F30" s="8">
        <f t="shared" si="3"/>
        <v>-142.48999999999069</v>
      </c>
      <c r="G30" s="8">
        <v>-145.86000000000001</v>
      </c>
      <c r="H30" s="8">
        <v>3.37</v>
      </c>
      <c r="I30" s="8">
        <v>0</v>
      </c>
      <c r="J30" s="8">
        <v>0</v>
      </c>
    </row>
    <row r="32" spans="2:12" x14ac:dyDescent="0.25">
      <c r="B32" s="9"/>
      <c r="C32" s="9" t="s">
        <v>26</v>
      </c>
      <c r="D32" s="10">
        <f>SUM(D25:D30)</f>
        <v>5507482.3400000008</v>
      </c>
      <c r="E32" s="10">
        <f>SUM(E25:E30)</f>
        <v>5591516.4800000004</v>
      </c>
      <c r="F32" s="10">
        <f>E32-D32</f>
        <v>84034.139999999665</v>
      </c>
      <c r="G32" s="10">
        <f t="shared" ref="G32:J32" si="5">SUM(G25:G30)</f>
        <v>-5862.08</v>
      </c>
      <c r="H32" s="10">
        <f t="shared" si="5"/>
        <v>4.0200000000000005</v>
      </c>
      <c r="I32" s="10">
        <f t="shared" si="5"/>
        <v>3291.73</v>
      </c>
      <c r="J32" s="10">
        <f t="shared" si="5"/>
        <v>86600.47</v>
      </c>
    </row>
    <row r="34" spans="2:10" x14ac:dyDescent="0.25">
      <c r="B34" s="9"/>
      <c r="C34" s="9" t="s">
        <v>27</v>
      </c>
      <c r="D34" s="10">
        <f>D32+D16</f>
        <v>6913103.0200000014</v>
      </c>
      <c r="E34" s="10">
        <f>E32+E16</f>
        <v>6996161.2100000009</v>
      </c>
      <c r="F34" s="10">
        <f>E34-D34</f>
        <v>83058.189999999478</v>
      </c>
      <c r="G34" s="10">
        <f t="shared" ref="G34:J34" si="6">G32+G16</f>
        <v>-6861.1399999999994</v>
      </c>
      <c r="H34" s="10">
        <f t="shared" si="6"/>
        <v>27.13</v>
      </c>
      <c r="I34" s="10">
        <f t="shared" si="6"/>
        <v>3291.73</v>
      </c>
      <c r="J34" s="10">
        <f t="shared" si="6"/>
        <v>86600.47</v>
      </c>
    </row>
  </sheetData>
  <mergeCells count="1">
    <mergeCell ref="D6:D7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6F46-53F3-4CB3-9CC0-AD73BC2CDB0E}">
  <dimension ref="A2:P34"/>
  <sheetViews>
    <sheetView zoomScale="90" zoomScaleNormal="90" workbookViewId="0">
      <selection activeCell="J31" sqref="J31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0.28515625" customWidth="1"/>
    <col min="10" max="10" width="13.7109375" customWidth="1"/>
    <col min="11" max="11" width="2.7109375" customWidth="1"/>
  </cols>
  <sheetData>
    <row r="2" spans="1:16" ht="15.7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5" spans="1:16" ht="15.75" thickBot="1" x14ac:dyDescent="0.3">
      <c r="B5" s="3" t="s">
        <v>1</v>
      </c>
    </row>
    <row r="6" spans="1:16" x14ac:dyDescent="0.25">
      <c r="D6" s="17" t="s">
        <v>114</v>
      </c>
    </row>
    <row r="7" spans="1:16" ht="15.75" thickBot="1" x14ac:dyDescent="0.3">
      <c r="D7" s="18"/>
    </row>
    <row r="8" spans="1:16" ht="60" x14ac:dyDescent="0.25">
      <c r="B8" s="4" t="s">
        <v>3</v>
      </c>
      <c r="C8" s="4" t="s">
        <v>4</v>
      </c>
      <c r="D8" s="5" t="s">
        <v>5</v>
      </c>
      <c r="E8" s="6" t="s">
        <v>6</v>
      </c>
      <c r="F8" s="4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1:16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4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1:16" hidden="1" x14ac:dyDescent="0.25">
      <c r="B13" s="4">
        <v>8998045</v>
      </c>
      <c r="C13" s="4" t="s">
        <v>16</v>
      </c>
      <c r="D13" s="8">
        <f>'October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1:16" x14ac:dyDescent="0.25">
      <c r="B14" s="4">
        <v>8998022</v>
      </c>
      <c r="C14" s="4" t="s">
        <v>17</v>
      </c>
      <c r="D14" s="8">
        <f>'October 2021'!E14</f>
        <v>1404644.7300000002</v>
      </c>
      <c r="E14" s="14">
        <f t="shared" si="0"/>
        <v>1403892.3500000003</v>
      </c>
      <c r="F14" s="8">
        <f t="shared" si="1"/>
        <v>-752.37999999988824</v>
      </c>
      <c r="G14" s="8">
        <v>0</v>
      </c>
      <c r="H14" s="8">
        <v>23.87</v>
      </c>
      <c r="I14" s="8">
        <v>0</v>
      </c>
      <c r="J14" s="8">
        <v>-776.25</v>
      </c>
    </row>
    <row r="16" spans="1:16" x14ac:dyDescent="0.25">
      <c r="B16" s="9"/>
      <c r="C16" s="9" t="s">
        <v>18</v>
      </c>
      <c r="D16" s="10">
        <f>SUM(D9:D14)</f>
        <v>1404644.7300000002</v>
      </c>
      <c r="E16" s="10">
        <f>SUM(E9:E14)</f>
        <v>1403892.3500000003</v>
      </c>
      <c r="F16" s="10">
        <f>E16-D16</f>
        <v>-752.37999999988824</v>
      </c>
      <c r="G16" s="10">
        <f t="shared" ref="G16:J16" si="2">SUM(G9:G14)</f>
        <v>0</v>
      </c>
      <c r="H16" s="10">
        <f t="shared" si="2"/>
        <v>23.87</v>
      </c>
      <c r="I16" s="10">
        <f t="shared" si="2"/>
        <v>0</v>
      </c>
      <c r="J16" s="10">
        <f t="shared" si="2"/>
        <v>-776.25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3" spans="2:12" ht="15" customHeight="1" x14ac:dyDescent="0.25">
      <c r="D23" s="6" t="str">
        <f>D6</f>
        <v>11/1 - 11/30/21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4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'October 2021'!E25</f>
        <v>1282819.3099999998</v>
      </c>
      <c r="E25" s="14">
        <f>D25+SUM(G25:J25)</f>
        <v>1139299.1099999999</v>
      </c>
      <c r="F25" s="8">
        <f>E25-D25</f>
        <v>-143520.19999999995</v>
      </c>
      <c r="G25" s="8">
        <v>-14.55</v>
      </c>
      <c r="H25" s="8">
        <v>0.42</v>
      </c>
      <c r="I25" s="8">
        <v>1090.43</v>
      </c>
      <c r="J25" s="8">
        <v>-144596.5</v>
      </c>
      <c r="L25" s="16"/>
    </row>
    <row r="26" spans="2:12" x14ac:dyDescent="0.25">
      <c r="B26" s="4">
        <v>8998074</v>
      </c>
      <c r="C26" s="4" t="s">
        <v>21</v>
      </c>
      <c r="D26" s="8">
        <f>'October 2021'!E26</f>
        <v>3381218.6600000011</v>
      </c>
      <c r="E26" s="8">
        <f>D26+SUM(G26:J26)</f>
        <v>3607747.0100000012</v>
      </c>
      <c r="F26" s="8">
        <f t="shared" ref="F26:F30" si="3">E26-D26</f>
        <v>226528.35000000009</v>
      </c>
      <c r="G26" s="8">
        <v>0</v>
      </c>
      <c r="H26" s="8">
        <v>0.23</v>
      </c>
      <c r="I26" s="8">
        <v>2886.77</v>
      </c>
      <c r="J26" s="8">
        <v>223641.35</v>
      </c>
    </row>
    <row r="27" spans="2:12" hidden="1" x14ac:dyDescent="0.25">
      <c r="B27" s="4">
        <v>8998067</v>
      </c>
      <c r="C27" s="4" t="s">
        <v>22</v>
      </c>
      <c r="D27" s="8">
        <f>'April 2021'!E27</f>
        <v>0</v>
      </c>
      <c r="E27" s="8">
        <f t="shared" ref="E27:E29" si="4">D27+SUM(G27:J27)</f>
        <v>0</v>
      </c>
      <c r="F27" s="8">
        <f t="shared" si="3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'April 2021'!E28</f>
        <v>0</v>
      </c>
      <c r="E28" s="8">
        <f t="shared" si="4"/>
        <v>0</v>
      </c>
      <c r="F28" s="8">
        <f t="shared" si="3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'October 2021'!E29</f>
        <v>722406.65999999992</v>
      </c>
      <c r="E29" s="8">
        <f t="shared" si="4"/>
        <v>565780.34</v>
      </c>
      <c r="F29" s="8">
        <f t="shared" si="3"/>
        <v>-156626.31999999995</v>
      </c>
      <c r="G29" s="8">
        <v>0</v>
      </c>
      <c r="H29" s="8">
        <v>0.04</v>
      </c>
      <c r="I29" s="8">
        <v>0</v>
      </c>
      <c r="J29" s="8">
        <v>-156626.35999999999</v>
      </c>
    </row>
    <row r="30" spans="2:12" x14ac:dyDescent="0.25">
      <c r="B30" s="4">
        <v>8998016</v>
      </c>
      <c r="C30" s="4" t="s">
        <v>25</v>
      </c>
      <c r="D30" s="8">
        <f>'October 2021'!E30</f>
        <v>205071.85000000009</v>
      </c>
      <c r="E30" s="8">
        <f>D30+SUM(G30:J30)</f>
        <v>204961.18000000008</v>
      </c>
      <c r="F30" s="8">
        <f t="shared" si="3"/>
        <v>-110.67000000001281</v>
      </c>
      <c r="G30" s="8">
        <v>0</v>
      </c>
      <c r="H30" s="8">
        <v>3.49</v>
      </c>
      <c r="I30" s="8">
        <v>0</v>
      </c>
      <c r="J30" s="8">
        <v>-114.16</v>
      </c>
    </row>
    <row r="32" spans="2:12" x14ac:dyDescent="0.25">
      <c r="B32" s="9"/>
      <c r="C32" s="9" t="s">
        <v>26</v>
      </c>
      <c r="D32" s="10">
        <f>SUM(D25:D30)</f>
        <v>5591516.4800000004</v>
      </c>
      <c r="E32" s="10">
        <f>SUM(E25:E30)</f>
        <v>5517787.6400000006</v>
      </c>
      <c r="F32" s="10">
        <f>E32-D32</f>
        <v>-73728.839999999851</v>
      </c>
      <c r="G32" s="10">
        <f t="shared" ref="G32:J32" si="5">SUM(G25:G30)</f>
        <v>-14.55</v>
      </c>
      <c r="H32" s="10">
        <f t="shared" si="5"/>
        <v>4.1800000000000006</v>
      </c>
      <c r="I32" s="10">
        <f t="shared" si="5"/>
        <v>3977.2</v>
      </c>
      <c r="J32" s="10">
        <f t="shared" si="5"/>
        <v>-77695.669999999984</v>
      </c>
    </row>
    <row r="34" spans="2:10" x14ac:dyDescent="0.25">
      <c r="B34" s="9"/>
      <c r="C34" s="9" t="s">
        <v>27</v>
      </c>
      <c r="D34" s="10">
        <f>D32+D16</f>
        <v>6996161.2100000009</v>
      </c>
      <c r="E34" s="10">
        <f>E32+E16</f>
        <v>6921679.9900000012</v>
      </c>
      <c r="F34" s="10">
        <f>E34-D34</f>
        <v>-74481.219999999739</v>
      </c>
      <c r="G34" s="10">
        <f t="shared" ref="G34:J34" si="6">G32+G16</f>
        <v>-14.55</v>
      </c>
      <c r="H34" s="10">
        <f t="shared" si="6"/>
        <v>28.05</v>
      </c>
      <c r="I34" s="10">
        <f t="shared" si="6"/>
        <v>3977.2</v>
      </c>
      <c r="J34" s="10">
        <f t="shared" si="6"/>
        <v>-78471.919999999984</v>
      </c>
    </row>
  </sheetData>
  <mergeCells count="1">
    <mergeCell ref="D6:D7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9F2F-2D10-49D6-B6B0-7B56311FB97C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115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f>'November 2021'!E14</f>
        <v>1403892.3500000003</v>
      </c>
      <c r="E12" s="14">
        <f t="shared" si="0"/>
        <v>1403847.6900000004</v>
      </c>
      <c r="F12" s="8">
        <f t="shared" si="1"/>
        <v>-44.659999999916181</v>
      </c>
      <c r="G12" s="8">
        <v>0</v>
      </c>
      <c r="H12" s="8">
        <v>9.58</v>
      </c>
      <c r="I12" s="8">
        <v>1787.33</v>
      </c>
      <c r="J12" s="8">
        <v>-1841.57</v>
      </c>
    </row>
    <row r="14" spans="1:16" x14ac:dyDescent="0.25">
      <c r="B14" s="9"/>
      <c r="C14" s="9" t="s">
        <v>18</v>
      </c>
      <c r="D14" s="10">
        <f>SUM(D7:D12)</f>
        <v>1403892.3500000003</v>
      </c>
      <c r="E14" s="10">
        <f>SUM(E7:E12)</f>
        <v>1403847.6900000004</v>
      </c>
      <c r="F14" s="10">
        <f>E14-D14</f>
        <v>-44.659999999916181</v>
      </c>
      <c r="G14" s="10">
        <f t="shared" ref="G14:J14" si="2">SUM(G7:G12)</f>
        <v>0</v>
      </c>
      <c r="H14" s="10">
        <f t="shared" si="2"/>
        <v>9.58</v>
      </c>
      <c r="I14" s="10">
        <f t="shared" si="2"/>
        <v>1787.33</v>
      </c>
      <c r="J14" s="10">
        <f t="shared" si="2"/>
        <v>-1841.57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12/1 - 12/31/21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f>'November 2021'!E25</f>
        <v>1139299.1099999999</v>
      </c>
      <c r="E20" s="14">
        <f>D20+SUM(G20:J20)</f>
        <v>1189972.8299999998</v>
      </c>
      <c r="F20" s="8">
        <f>E20-D20</f>
        <v>50673.719999999972</v>
      </c>
      <c r="G20" s="8">
        <v>-72.02</v>
      </c>
      <c r="H20" s="8">
        <v>0.45</v>
      </c>
      <c r="I20" s="8">
        <v>1139.1300000000001</v>
      </c>
      <c r="J20" s="8">
        <v>49606.16</v>
      </c>
      <c r="L20" s="16"/>
    </row>
    <row r="21" spans="2:12" x14ac:dyDescent="0.25">
      <c r="B21" s="4">
        <v>8998074</v>
      </c>
      <c r="C21" s="4" t="s">
        <v>21</v>
      </c>
      <c r="D21" s="8">
        <f>'November 2021'!E26</f>
        <v>3607747.0100000012</v>
      </c>
      <c r="E21" s="8">
        <f>D21+SUM(G21:J21)</f>
        <v>3607509.7000000011</v>
      </c>
      <c r="F21" s="8">
        <f t="shared" ref="F21:F25" si="3">E21-D21</f>
        <v>-237.31000000005588</v>
      </c>
      <c r="G21" s="8">
        <v>0</v>
      </c>
      <c r="H21" s="8">
        <v>0.38</v>
      </c>
      <c r="I21" s="8">
        <v>7562.23</v>
      </c>
      <c r="J21" s="8">
        <v>-7799.92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f>'November 2021'!E29</f>
        <v>565780.34</v>
      </c>
      <c r="E24" s="8">
        <f t="shared" si="4"/>
        <v>589588.96</v>
      </c>
      <c r="F24" s="8">
        <f t="shared" si="3"/>
        <v>23808.619999999995</v>
      </c>
      <c r="G24" s="8">
        <v>0</v>
      </c>
      <c r="H24" s="8">
        <v>0.19</v>
      </c>
      <c r="I24" s="8">
        <v>1356.24</v>
      </c>
      <c r="J24" s="8">
        <v>22452.19</v>
      </c>
    </row>
    <row r="25" spans="2:12" x14ac:dyDescent="0.25">
      <c r="B25" s="4">
        <v>8998016</v>
      </c>
      <c r="C25" s="4" t="s">
        <v>25</v>
      </c>
      <c r="D25" s="8">
        <f>'November 2021'!E30</f>
        <v>204961.18000000008</v>
      </c>
      <c r="E25" s="8">
        <f>D25+SUM(G25:J25)</f>
        <v>204954.58000000007</v>
      </c>
      <c r="F25" s="8">
        <f t="shared" si="3"/>
        <v>-6.6000000000058208</v>
      </c>
      <c r="G25" s="8">
        <v>0</v>
      </c>
      <c r="H25" s="8">
        <v>1.38</v>
      </c>
      <c r="I25" s="8">
        <v>262.85000000000002</v>
      </c>
      <c r="J25" s="8">
        <v>-270.83</v>
      </c>
    </row>
    <row r="27" spans="2:12" x14ac:dyDescent="0.25">
      <c r="B27" s="9"/>
      <c r="C27" s="9" t="s">
        <v>26</v>
      </c>
      <c r="D27" s="10">
        <f>SUM(D20:D25)</f>
        <v>5517787.6400000006</v>
      </c>
      <c r="E27" s="10">
        <f>SUM(E20:E25)</f>
        <v>5592026.0700000012</v>
      </c>
      <c r="F27" s="10">
        <f>E27-D27</f>
        <v>74238.430000000633</v>
      </c>
      <c r="G27" s="10">
        <f t="shared" ref="G27:J27" si="5">SUM(G20:G25)</f>
        <v>-72.02</v>
      </c>
      <c r="H27" s="10">
        <f t="shared" si="5"/>
        <v>2.4</v>
      </c>
      <c r="I27" s="10">
        <f t="shared" si="5"/>
        <v>10320.450000000001</v>
      </c>
      <c r="J27" s="10">
        <f t="shared" si="5"/>
        <v>63987.600000000006</v>
      </c>
    </row>
    <row r="29" spans="2:12" x14ac:dyDescent="0.25">
      <c r="B29" s="9"/>
      <c r="C29" s="9" t="s">
        <v>27</v>
      </c>
      <c r="D29" s="10">
        <f>D27+D14</f>
        <v>6921679.9900000012</v>
      </c>
      <c r="E29" s="10">
        <f>E27+E14</f>
        <v>6995873.7600000016</v>
      </c>
      <c r="F29" s="10">
        <f>E29-D29</f>
        <v>74193.770000000484</v>
      </c>
      <c r="G29" s="10">
        <f>G27+G14</f>
        <v>-72.02</v>
      </c>
      <c r="H29" s="10">
        <f>H27+H14</f>
        <v>11.98</v>
      </c>
      <c r="I29" s="10">
        <f>I27+I14</f>
        <v>12107.78</v>
      </c>
      <c r="J29" s="10">
        <f>J27+J14</f>
        <v>62146.030000000006</v>
      </c>
    </row>
  </sheetData>
  <mergeCells count="1">
    <mergeCell ref="D4:D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1D23-5003-4BF4-AE6F-19C98491955E}">
  <dimension ref="A1:P29"/>
  <sheetViews>
    <sheetView zoomScale="90" zoomScaleNormal="90" workbookViewId="0">
      <selection activeCell="E25" sqref="E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116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1403847.69</v>
      </c>
      <c r="E12" s="14">
        <f t="shared" si="0"/>
        <v>1391071.65</v>
      </c>
      <c r="F12" s="8">
        <f t="shared" si="1"/>
        <v>-12776.040000000037</v>
      </c>
      <c r="G12" s="8">
        <v>-254.91</v>
      </c>
      <c r="H12" s="8">
        <v>9.44</v>
      </c>
      <c r="I12" s="8">
        <v>0</v>
      </c>
      <c r="J12" s="8">
        <v>-12530.57</v>
      </c>
    </row>
    <row r="14" spans="1:16" x14ac:dyDescent="0.25">
      <c r="B14" s="9"/>
      <c r="C14" s="9" t="s">
        <v>18</v>
      </c>
      <c r="D14" s="10">
        <f>SUM(D7:D12)</f>
        <v>1403847.69</v>
      </c>
      <c r="E14" s="10">
        <f>SUM(E7:E12)</f>
        <v>1391071.65</v>
      </c>
      <c r="F14" s="10">
        <f>E14-D14</f>
        <v>-12776.040000000037</v>
      </c>
      <c r="G14" s="10">
        <f t="shared" ref="G14:J14" si="2">SUM(G7:G12)</f>
        <v>-254.91</v>
      </c>
      <c r="H14" s="10">
        <f t="shared" si="2"/>
        <v>9.44</v>
      </c>
      <c r="I14" s="10">
        <f t="shared" si="2"/>
        <v>0</v>
      </c>
      <c r="J14" s="10">
        <f t="shared" si="2"/>
        <v>-12530.57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1/1 - 1/31/22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1189972.83</v>
      </c>
      <c r="E20" s="14">
        <f>D20+SUM(G20:J20)</f>
        <v>1140577.4500000002</v>
      </c>
      <c r="F20" s="8">
        <f>E20-D20</f>
        <v>-49395.379999999888</v>
      </c>
      <c r="G20" s="8">
        <v>-2232.04</v>
      </c>
      <c r="H20" s="8">
        <v>0.54</v>
      </c>
      <c r="I20" s="8">
        <v>444.07</v>
      </c>
      <c r="J20" s="8">
        <v>-47607.95</v>
      </c>
      <c r="L20" s="16"/>
    </row>
    <row r="21" spans="2:12" x14ac:dyDescent="0.25">
      <c r="B21" s="4">
        <v>8998074</v>
      </c>
      <c r="C21" s="4" t="s">
        <v>21</v>
      </c>
      <c r="D21" s="8">
        <v>3607509.7</v>
      </c>
      <c r="E21" s="8">
        <f>D21+SUM(G21:J21)</f>
        <v>3551076.5300000003</v>
      </c>
      <c r="F21" s="8">
        <f t="shared" ref="F21:F25" si="3">E21-D21</f>
        <v>-56433.169999999925</v>
      </c>
      <c r="G21" s="8">
        <v>-3416.46</v>
      </c>
      <c r="H21" s="8">
        <v>0.33</v>
      </c>
      <c r="I21" s="8">
        <v>0</v>
      </c>
      <c r="J21" s="8">
        <v>-53017.04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589588.96</v>
      </c>
      <c r="E24" s="8">
        <f t="shared" si="4"/>
        <v>569139.30999999994</v>
      </c>
      <c r="F24" s="8">
        <f t="shared" si="3"/>
        <v>-20449.650000000023</v>
      </c>
      <c r="G24" s="8">
        <v>-50.54</v>
      </c>
      <c r="H24" s="8">
        <v>0.13</v>
      </c>
      <c r="I24" s="8">
        <v>0</v>
      </c>
      <c r="J24" s="8">
        <v>-20399.240000000002</v>
      </c>
    </row>
    <row r="25" spans="2:12" x14ac:dyDescent="0.25">
      <c r="B25" s="4">
        <v>8998016</v>
      </c>
      <c r="C25" s="4" t="s">
        <v>25</v>
      </c>
      <c r="D25" s="8">
        <v>204954.58</v>
      </c>
      <c r="E25" s="8">
        <f>D25+SUM(G25:J25)</f>
        <v>203076.78999999998</v>
      </c>
      <c r="F25" s="8">
        <f t="shared" si="3"/>
        <v>-1877.7900000000081</v>
      </c>
      <c r="G25" s="8">
        <v>-36.42</v>
      </c>
      <c r="H25" s="8">
        <v>1.36</v>
      </c>
      <c r="I25" s="8">
        <v>0</v>
      </c>
      <c r="J25" s="8">
        <v>-1842.73</v>
      </c>
    </row>
    <row r="27" spans="2:12" x14ac:dyDescent="0.25">
      <c r="B27" s="9"/>
      <c r="C27" s="9" t="s">
        <v>26</v>
      </c>
      <c r="D27" s="10">
        <f>SUM(D20:D25)</f>
        <v>5592026.0700000003</v>
      </c>
      <c r="E27" s="10">
        <f>SUM(E20:E25)</f>
        <v>5463870.0800000001</v>
      </c>
      <c r="F27" s="10">
        <f>E27-D27</f>
        <v>-128155.99000000022</v>
      </c>
      <c r="G27" s="10">
        <f t="shared" ref="G27:J27" si="5">SUM(G20:G25)</f>
        <v>-5735.46</v>
      </c>
      <c r="H27" s="10">
        <f t="shared" si="5"/>
        <v>2.3600000000000003</v>
      </c>
      <c r="I27" s="10">
        <f t="shared" si="5"/>
        <v>444.07</v>
      </c>
      <c r="J27" s="10">
        <f t="shared" si="5"/>
        <v>-122866.95999999999</v>
      </c>
    </row>
    <row r="29" spans="2:12" x14ac:dyDescent="0.25">
      <c r="B29" s="9"/>
      <c r="C29" s="9" t="s">
        <v>27</v>
      </c>
      <c r="D29" s="10">
        <f>D27+D14</f>
        <v>6995873.7599999998</v>
      </c>
      <c r="E29" s="10">
        <f>E27+E14</f>
        <v>6854941.7300000004</v>
      </c>
      <c r="F29" s="10">
        <f>E29-D29</f>
        <v>-140932.02999999933</v>
      </c>
      <c r="G29" s="10">
        <f>G27+G14</f>
        <v>-5990.37</v>
      </c>
      <c r="H29" s="10">
        <f>H27+H14</f>
        <v>11.8</v>
      </c>
      <c r="I29" s="10">
        <f>I27+I14</f>
        <v>444.07</v>
      </c>
      <c r="J29" s="10">
        <f>J27+J14</f>
        <v>-135397.53</v>
      </c>
    </row>
  </sheetData>
  <mergeCells count="1">
    <mergeCell ref="D4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L34"/>
  <sheetViews>
    <sheetView topLeftCell="A7" workbookViewId="0">
      <selection activeCell="E30" sqref="E3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41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'Jan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'Jan 2016'!E14</f>
        <v>364340.39</v>
      </c>
      <c r="E14" s="8">
        <f>D14+SUM(G14:J14)</f>
        <v>364411.12</v>
      </c>
      <c r="F14" s="8">
        <f t="shared" si="1"/>
        <v>70.729999999981374</v>
      </c>
      <c r="G14" s="8">
        <v>0</v>
      </c>
      <c r="H14" s="8">
        <v>155.55000000000001</v>
      </c>
      <c r="I14" s="8">
        <v>35.549999999999997</v>
      </c>
      <c r="J14" s="8">
        <v>-120.37</v>
      </c>
    </row>
    <row r="16" spans="2:12" x14ac:dyDescent="0.25">
      <c r="B16" s="9"/>
      <c r="C16" s="9" t="s">
        <v>18</v>
      </c>
      <c r="D16" s="10">
        <f>SUM(D9:D14)</f>
        <v>364340.39</v>
      </c>
      <c r="E16" s="10">
        <f>SUM(E9:E14)</f>
        <v>364411.12</v>
      </c>
      <c r="F16" s="10">
        <f>E16-D16</f>
        <v>70.729999999981374</v>
      </c>
      <c r="G16" s="10">
        <f t="shared" ref="G16:J16" si="2">SUM(G9:G14)</f>
        <v>0</v>
      </c>
      <c r="H16" s="10">
        <f t="shared" si="2"/>
        <v>155.55000000000001</v>
      </c>
      <c r="I16" s="10">
        <f t="shared" si="2"/>
        <v>35.549999999999997</v>
      </c>
      <c r="J16" s="10">
        <f t="shared" si="2"/>
        <v>-120.37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2/1 - 2/29/16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'Jan 2016'!E25</f>
        <v>499009.12000000011</v>
      </c>
      <c r="E25" s="14">
        <f t="shared" ref="E25:E29" si="3">D25+SUM(G25:J25)</f>
        <v>501564.70000000013</v>
      </c>
      <c r="F25" s="8">
        <f t="shared" ref="F25:F30" si="4">E25-D25</f>
        <v>2555.5800000000163</v>
      </c>
      <c r="G25" s="8">
        <v>0</v>
      </c>
      <c r="H25" s="8">
        <v>3.78</v>
      </c>
      <c r="I25" s="8">
        <v>524.74</v>
      </c>
      <c r="J25" s="8">
        <v>2027.06</v>
      </c>
    </row>
    <row r="26" spans="2:12" x14ac:dyDescent="0.25">
      <c r="B26" s="4">
        <v>8998074</v>
      </c>
      <c r="C26" s="4" t="s">
        <v>21</v>
      </c>
      <c r="D26" s="8">
        <f>'Jan 2016'!E26</f>
        <v>2022230.69</v>
      </c>
      <c r="E26" s="8">
        <f t="shared" si="3"/>
        <v>2396828.6</v>
      </c>
      <c r="F26" s="8">
        <f t="shared" si="4"/>
        <v>374597.91000000015</v>
      </c>
      <c r="G26" s="8">
        <v>0</v>
      </c>
      <c r="H26" s="8">
        <v>3.78</v>
      </c>
      <c r="I26" s="8">
        <v>3067.84</v>
      </c>
      <c r="J26" s="8">
        <v>371526.29</v>
      </c>
    </row>
    <row r="27" spans="2:12" x14ac:dyDescent="0.25">
      <c r="B27" s="4">
        <v>8998067</v>
      </c>
      <c r="C27" s="4" t="s">
        <v>22</v>
      </c>
      <c r="D27" s="8">
        <f>'Jan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x14ac:dyDescent="0.25">
      <c r="B28" s="4">
        <v>8998052</v>
      </c>
      <c r="C28" s="4" t="s">
        <v>23</v>
      </c>
      <c r="D28" s="8">
        <f>'Jan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'Jan 2016'!E29</f>
        <v>719058.07</v>
      </c>
      <c r="E29" s="8">
        <f t="shared" si="3"/>
        <v>343236.18</v>
      </c>
      <c r="F29" s="8">
        <f t="shared" si="4"/>
        <v>-375821.88999999996</v>
      </c>
      <c r="G29" s="8">
        <v>0</v>
      </c>
      <c r="H29" s="8">
        <v>21.04</v>
      </c>
      <c r="I29" s="8">
        <v>327.86</v>
      </c>
      <c r="J29" s="8">
        <v>-376170.79</v>
      </c>
    </row>
    <row r="30" spans="2:12" x14ac:dyDescent="0.25">
      <c r="B30" s="4">
        <v>8998016</v>
      </c>
      <c r="C30" s="4" t="s">
        <v>25</v>
      </c>
      <c r="D30" s="8">
        <f>'Jan 2016'!E30</f>
        <v>223771.84000000003</v>
      </c>
      <c r="E30" s="8">
        <f>D30+SUM(G30:J30)</f>
        <v>223793.48000000004</v>
      </c>
      <c r="F30" s="8">
        <f t="shared" si="4"/>
        <v>21.64000000001397</v>
      </c>
      <c r="G30" s="8">
        <v>0</v>
      </c>
      <c r="H30" s="8">
        <v>89.12</v>
      </c>
      <c r="I30" s="8">
        <v>20.34</v>
      </c>
      <c r="J30" s="8">
        <v>-87.82</v>
      </c>
    </row>
    <row r="32" spans="2:12" x14ac:dyDescent="0.25">
      <c r="B32" s="9"/>
      <c r="C32" s="9" t="s">
        <v>26</v>
      </c>
      <c r="D32" s="10">
        <f>SUM(D25:D30)</f>
        <v>3464069.7199999997</v>
      </c>
      <c r="E32" s="10">
        <f>SUM(E25:E30)</f>
        <v>3465422.9600000004</v>
      </c>
      <c r="F32" s="10">
        <f>E32-D32</f>
        <v>1353.2400000006892</v>
      </c>
      <c r="G32" s="10">
        <f t="shared" ref="G32:J32" si="5">SUM(G25:G30)</f>
        <v>0</v>
      </c>
      <c r="H32" s="10">
        <f t="shared" si="5"/>
        <v>117.72</v>
      </c>
      <c r="I32" s="10">
        <f t="shared" si="5"/>
        <v>3940.78</v>
      </c>
      <c r="J32" s="10">
        <f t="shared" si="5"/>
        <v>-2705.2600000000025</v>
      </c>
    </row>
    <row r="34" spans="2:10" x14ac:dyDescent="0.25">
      <c r="B34" s="9"/>
      <c r="C34" s="9" t="s">
        <v>27</v>
      </c>
      <c r="D34" s="10">
        <f>D32+D16</f>
        <v>3828410.11</v>
      </c>
      <c r="E34" s="10">
        <f>E32+E16</f>
        <v>3829834.0800000005</v>
      </c>
      <c r="F34" s="10">
        <f>E34-D34</f>
        <v>1423.9700000006706</v>
      </c>
      <c r="G34" s="10">
        <f t="shared" ref="G34:J34" si="6">G32+G16</f>
        <v>0</v>
      </c>
      <c r="H34" s="10">
        <f t="shared" si="6"/>
        <v>273.27</v>
      </c>
      <c r="I34" s="10">
        <f t="shared" si="6"/>
        <v>3976.3300000000004</v>
      </c>
      <c r="J34" s="10">
        <f t="shared" si="6"/>
        <v>-2825.6300000000024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3A92-8FEA-40DF-B409-8BCE55B9DFAD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117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1391071.65</v>
      </c>
      <c r="E12" s="14">
        <f t="shared" si="0"/>
        <v>1384703.8199999998</v>
      </c>
      <c r="F12" s="8">
        <f t="shared" si="1"/>
        <v>-6367.8300000000745</v>
      </c>
      <c r="G12" s="8">
        <v>0</v>
      </c>
      <c r="H12" s="8">
        <v>9.4499999999999993</v>
      </c>
      <c r="I12" s="8">
        <v>671.17</v>
      </c>
      <c r="J12" s="8">
        <v>-7048.45</v>
      </c>
    </row>
    <row r="14" spans="1:16" x14ac:dyDescent="0.25">
      <c r="B14" s="9"/>
      <c r="C14" s="9" t="s">
        <v>18</v>
      </c>
      <c r="D14" s="10">
        <f>SUM(D7:D12)</f>
        <v>1391071.65</v>
      </c>
      <c r="E14" s="10">
        <f>SUM(E7:E12)</f>
        <v>1384703.8199999998</v>
      </c>
      <c r="F14" s="10">
        <f>E14-D14</f>
        <v>-6367.8300000000745</v>
      </c>
      <c r="G14" s="10">
        <f t="shared" ref="G14:J14" si="2">SUM(G7:G12)</f>
        <v>0</v>
      </c>
      <c r="H14" s="10">
        <f t="shared" si="2"/>
        <v>9.4499999999999993</v>
      </c>
      <c r="I14" s="10">
        <f t="shared" si="2"/>
        <v>671.17</v>
      </c>
      <c r="J14" s="10">
        <f t="shared" si="2"/>
        <v>-7048.45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2/1 - 2/28/22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1140577.45</v>
      </c>
      <c r="E20" s="14">
        <f>D20+SUM(G20:J20)</f>
        <v>1087240.7</v>
      </c>
      <c r="F20" s="8">
        <f>E20-D20</f>
        <v>-53336.75</v>
      </c>
      <c r="G20" s="8">
        <v>-12.37</v>
      </c>
      <c r="H20" s="8">
        <v>0.56000000000000005</v>
      </c>
      <c r="I20" s="8">
        <v>763.04</v>
      </c>
      <c r="J20" s="8">
        <v>-54087.98</v>
      </c>
      <c r="L20" s="16"/>
    </row>
    <row r="21" spans="2:12" x14ac:dyDescent="0.25">
      <c r="B21" s="4">
        <v>8998074</v>
      </c>
      <c r="C21" s="4" t="s">
        <v>21</v>
      </c>
      <c r="D21" s="8">
        <v>3551076.53</v>
      </c>
      <c r="E21" s="8">
        <f>D21+SUM(G21:J21)</f>
        <v>3524094.53</v>
      </c>
      <c r="F21" s="8">
        <f t="shared" ref="F21:F25" si="3">E21-D21</f>
        <v>-26982</v>
      </c>
      <c r="G21" s="8">
        <v>0</v>
      </c>
      <c r="H21" s="8">
        <v>0.35</v>
      </c>
      <c r="I21" s="8">
        <v>2839.73</v>
      </c>
      <c r="J21" s="8">
        <v>-29822.080000000002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569139.31000000006</v>
      </c>
      <c r="E24" s="8">
        <f t="shared" si="4"/>
        <v>547514.82000000007</v>
      </c>
      <c r="F24" s="8">
        <f t="shared" si="3"/>
        <v>-21624.489999999991</v>
      </c>
      <c r="G24" s="8">
        <v>0</v>
      </c>
      <c r="H24" s="8">
        <v>0.15</v>
      </c>
      <c r="I24" s="8">
        <v>0</v>
      </c>
      <c r="J24" s="8">
        <v>-21624.639999999999</v>
      </c>
    </row>
    <row r="25" spans="2:12" x14ac:dyDescent="0.25">
      <c r="B25" s="4">
        <v>8998016</v>
      </c>
      <c r="C25" s="4" t="s">
        <v>25</v>
      </c>
      <c r="D25" s="8">
        <v>203076.79</v>
      </c>
      <c r="E25" s="8">
        <f>D25+SUM(G25:J25)</f>
        <v>202140.31</v>
      </c>
      <c r="F25" s="8">
        <f t="shared" si="3"/>
        <v>-936.48000000001048</v>
      </c>
      <c r="G25" s="8">
        <v>0</v>
      </c>
      <c r="H25" s="8">
        <v>1.36</v>
      </c>
      <c r="I25" s="8">
        <v>98.7</v>
      </c>
      <c r="J25" s="8">
        <v>-1036.54</v>
      </c>
    </row>
    <row r="27" spans="2:12" x14ac:dyDescent="0.25">
      <c r="B27" s="9"/>
      <c r="C27" s="9" t="s">
        <v>26</v>
      </c>
      <c r="D27" s="10">
        <f>SUM(D20:D25)</f>
        <v>5463870.0799999991</v>
      </c>
      <c r="E27" s="10">
        <f>SUM(E20:E25)</f>
        <v>5360990.3599999994</v>
      </c>
      <c r="F27" s="10">
        <f>E27-D27</f>
        <v>-102879.71999999974</v>
      </c>
      <c r="G27" s="10">
        <f t="shared" ref="G27:J27" si="5">SUM(G20:G25)</f>
        <v>-12.37</v>
      </c>
      <c r="H27" s="10">
        <f t="shared" si="5"/>
        <v>2.42</v>
      </c>
      <c r="I27" s="10">
        <f t="shared" si="5"/>
        <v>3701.47</v>
      </c>
      <c r="J27" s="10">
        <f t="shared" si="5"/>
        <v>-106571.23999999999</v>
      </c>
    </row>
    <row r="29" spans="2:12" x14ac:dyDescent="0.25">
      <c r="B29" s="9"/>
      <c r="C29" s="9" t="s">
        <v>27</v>
      </c>
      <c r="D29" s="10">
        <f>D27+D14</f>
        <v>6854941.7299999986</v>
      </c>
      <c r="E29" s="10">
        <f>E27+E14</f>
        <v>6745694.1799999997</v>
      </c>
      <c r="F29" s="10">
        <f>E29-D29</f>
        <v>-109247.54999999888</v>
      </c>
      <c r="G29" s="10">
        <f>G27+G14</f>
        <v>-12.37</v>
      </c>
      <c r="H29" s="10">
        <f>H27+H14</f>
        <v>11.87</v>
      </c>
      <c r="I29" s="10">
        <f>I27+I14</f>
        <v>4372.6399999999994</v>
      </c>
      <c r="J29" s="10">
        <f>J27+J14</f>
        <v>-113619.68999999999</v>
      </c>
    </row>
  </sheetData>
  <mergeCells count="1">
    <mergeCell ref="D4:D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AB86-CAF7-41CB-BA7F-ACAE3A3493C1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118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1384703.82</v>
      </c>
      <c r="E12" s="14">
        <f t="shared" si="0"/>
        <v>1366706.7</v>
      </c>
      <c r="F12" s="8">
        <f t="shared" si="1"/>
        <v>-17997.120000000112</v>
      </c>
      <c r="G12" s="8">
        <v>0</v>
      </c>
      <c r="H12" s="8">
        <v>8.5399999999999991</v>
      </c>
      <c r="I12" s="8">
        <v>790.21</v>
      </c>
      <c r="J12" s="8">
        <v>-18795.87</v>
      </c>
    </row>
    <row r="14" spans="1:16" x14ac:dyDescent="0.25">
      <c r="B14" s="9"/>
      <c r="C14" s="9" t="s">
        <v>18</v>
      </c>
      <c r="D14" s="10">
        <f>SUM(D7:D12)</f>
        <v>1384703.82</v>
      </c>
      <c r="E14" s="10">
        <f>SUM(E7:E12)</f>
        <v>1366706.7</v>
      </c>
      <c r="F14" s="10">
        <f>E14-D14</f>
        <v>-17997.120000000112</v>
      </c>
      <c r="G14" s="10">
        <f t="shared" ref="G14:J14" si="2">SUM(G7:G12)</f>
        <v>0</v>
      </c>
      <c r="H14" s="10">
        <f t="shared" si="2"/>
        <v>8.5399999999999991</v>
      </c>
      <c r="I14" s="10">
        <f t="shared" si="2"/>
        <v>790.21</v>
      </c>
      <c r="J14" s="10">
        <f t="shared" si="2"/>
        <v>-18795.87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3/1 - 3/31/22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1087240.7</v>
      </c>
      <c r="E20" s="14">
        <f>D20+SUM(G20:J20)</f>
        <v>1108040.53</v>
      </c>
      <c r="F20" s="8">
        <f>E20-D20</f>
        <v>20799.830000000075</v>
      </c>
      <c r="G20" s="8">
        <v>-59.07</v>
      </c>
      <c r="H20" s="8">
        <v>0.44</v>
      </c>
      <c r="I20" s="8">
        <v>1092.5899999999999</v>
      </c>
      <c r="J20" s="8">
        <v>19765.87</v>
      </c>
      <c r="L20" s="16"/>
    </row>
    <row r="21" spans="2:12" x14ac:dyDescent="0.25">
      <c r="B21" s="4">
        <v>8998074</v>
      </c>
      <c r="C21" s="4" t="s">
        <v>21</v>
      </c>
      <c r="D21" s="8">
        <v>3524094.53</v>
      </c>
      <c r="E21" s="8">
        <f>D21+SUM(G21:J21)</f>
        <v>3447912.71</v>
      </c>
      <c r="F21" s="8">
        <f t="shared" ref="F21:F25" si="3">E21-D21</f>
        <v>-76181.819999999832</v>
      </c>
      <c r="G21" s="8">
        <v>0</v>
      </c>
      <c r="H21" s="8">
        <v>0.34</v>
      </c>
      <c r="I21" s="8">
        <v>3343.39</v>
      </c>
      <c r="J21" s="8">
        <v>-79525.55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547514.81999999995</v>
      </c>
      <c r="E24" s="8">
        <f t="shared" si="4"/>
        <v>541032.5199999999</v>
      </c>
      <c r="F24" s="8">
        <f t="shared" si="3"/>
        <v>-6482.3000000000466</v>
      </c>
      <c r="G24" s="8">
        <v>0</v>
      </c>
      <c r="H24" s="8">
        <v>0.14000000000000001</v>
      </c>
      <c r="I24" s="8">
        <v>0</v>
      </c>
      <c r="J24" s="8">
        <v>-6482.44</v>
      </c>
    </row>
    <row r="25" spans="2:12" x14ac:dyDescent="0.25">
      <c r="B25" s="4">
        <v>8998016</v>
      </c>
      <c r="C25" s="4" t="s">
        <v>25</v>
      </c>
      <c r="D25" s="8">
        <v>202140.31</v>
      </c>
      <c r="E25" s="8">
        <f>D25+SUM(G25:J25)</f>
        <v>199493.65</v>
      </c>
      <c r="F25" s="8">
        <f t="shared" si="3"/>
        <v>-2646.6600000000035</v>
      </c>
      <c r="G25" s="8">
        <v>0</v>
      </c>
      <c r="H25" s="8">
        <v>1.23</v>
      </c>
      <c r="I25" s="8">
        <v>116.21</v>
      </c>
      <c r="J25" s="8">
        <v>-2764.1</v>
      </c>
    </row>
    <row r="27" spans="2:12" x14ac:dyDescent="0.25">
      <c r="B27" s="9"/>
      <c r="C27" s="9" t="s">
        <v>26</v>
      </c>
      <c r="D27" s="10">
        <f>SUM(D20:D25)</f>
        <v>5360990.3599999994</v>
      </c>
      <c r="E27" s="10">
        <f>SUM(E20:E25)</f>
        <v>5296479.41</v>
      </c>
      <c r="F27" s="10">
        <f>E27-D27</f>
        <v>-64510.949999999255</v>
      </c>
      <c r="G27" s="10">
        <f t="shared" ref="G27:J27" si="5">SUM(G20:G25)</f>
        <v>-59.07</v>
      </c>
      <c r="H27" s="10">
        <f t="shared" si="5"/>
        <v>2.15</v>
      </c>
      <c r="I27" s="10">
        <f t="shared" si="5"/>
        <v>4552.1899999999996</v>
      </c>
      <c r="J27" s="10">
        <f t="shared" si="5"/>
        <v>-69006.220000000016</v>
      </c>
    </row>
    <row r="29" spans="2:12" x14ac:dyDescent="0.25">
      <c r="B29" s="9"/>
      <c r="C29" s="9" t="s">
        <v>27</v>
      </c>
      <c r="D29" s="10">
        <f>D27+D14</f>
        <v>6745694.1799999997</v>
      </c>
      <c r="E29" s="10">
        <f>E27+E14</f>
        <v>6663186.1100000003</v>
      </c>
      <c r="F29" s="10">
        <f>E29-D29</f>
        <v>-82508.069999999367</v>
      </c>
      <c r="G29" s="10">
        <f>G27+G14</f>
        <v>-59.07</v>
      </c>
      <c r="H29" s="10">
        <f>H27+H14</f>
        <v>10.69</v>
      </c>
      <c r="I29" s="10">
        <f>I27+I14</f>
        <v>5342.4</v>
      </c>
      <c r="J29" s="10">
        <f>J27+J14</f>
        <v>-87802.090000000011</v>
      </c>
    </row>
  </sheetData>
  <mergeCells count="1">
    <mergeCell ref="D4:D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D443-FD4E-44ED-9609-02DBC8CE9190}">
  <dimension ref="A1:P29"/>
  <sheetViews>
    <sheetView zoomScale="90" zoomScaleNormal="90" workbookViewId="0">
      <selection activeCell="K25" sqref="K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119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1366706.7</v>
      </c>
      <c r="E12" s="14">
        <f t="shared" si="0"/>
        <v>1349772.04</v>
      </c>
      <c r="F12" s="8">
        <f t="shared" si="1"/>
        <v>-16934.659999999916</v>
      </c>
      <c r="G12" s="8">
        <v>-255.91</v>
      </c>
      <c r="H12" s="8">
        <v>37.28</v>
      </c>
      <c r="I12" s="8">
        <v>1169.26</v>
      </c>
      <c r="J12" s="8">
        <v>-17885.29</v>
      </c>
    </row>
    <row r="14" spans="1:16" x14ac:dyDescent="0.25">
      <c r="B14" s="9"/>
      <c r="C14" s="9" t="s">
        <v>18</v>
      </c>
      <c r="D14" s="10">
        <f>SUM(D7:D12)</f>
        <v>1366706.7</v>
      </c>
      <c r="E14" s="10">
        <f>SUM(E7:E12)</f>
        <v>1349772.04</v>
      </c>
      <c r="F14" s="10">
        <f>E14-D14</f>
        <v>-16934.659999999916</v>
      </c>
      <c r="G14" s="10">
        <f t="shared" ref="G14:J14" si="2">SUM(G7:G12)</f>
        <v>-255.91</v>
      </c>
      <c r="H14" s="10">
        <f t="shared" si="2"/>
        <v>37.28</v>
      </c>
      <c r="I14" s="10">
        <f t="shared" si="2"/>
        <v>1169.26</v>
      </c>
      <c r="J14" s="10">
        <f t="shared" si="2"/>
        <v>-17885.29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4/1 - 4/30/22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1108040.53</v>
      </c>
      <c r="E20" s="14">
        <f>D20+SUM(G20:J20)</f>
        <v>1004644.2000000001</v>
      </c>
      <c r="F20" s="8">
        <f>E20-D20</f>
        <v>-103396.32999999996</v>
      </c>
      <c r="G20" s="8">
        <v>-2062.94</v>
      </c>
      <c r="H20" s="8">
        <v>1.8</v>
      </c>
      <c r="I20" s="8">
        <v>244.39</v>
      </c>
      <c r="J20" s="8">
        <v>-101579.58</v>
      </c>
      <c r="L20" s="16"/>
    </row>
    <row r="21" spans="2:12" x14ac:dyDescent="0.25">
      <c r="B21" s="4">
        <v>8998074</v>
      </c>
      <c r="C21" s="4" t="s">
        <v>21</v>
      </c>
      <c r="D21" s="8">
        <v>3447912.71</v>
      </c>
      <c r="E21" s="8">
        <f>D21+SUM(G21:J21)</f>
        <v>3373280.4699999997</v>
      </c>
      <c r="F21" s="8">
        <f t="shared" ref="F21:F25" si="3">E21-D21</f>
        <v>-74632.240000000224</v>
      </c>
      <c r="G21" s="8">
        <v>-3369.11</v>
      </c>
      <c r="H21" s="8">
        <v>1.71</v>
      </c>
      <c r="I21" s="8">
        <v>4947.1499999999996</v>
      </c>
      <c r="J21" s="8">
        <v>-76211.990000000005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541032.52</v>
      </c>
      <c r="E24" s="8">
        <f t="shared" si="4"/>
        <v>502488.85000000003</v>
      </c>
      <c r="F24" s="8">
        <f t="shared" si="3"/>
        <v>-38543.669999999984</v>
      </c>
      <c r="G24" s="8">
        <v>-393.05</v>
      </c>
      <c r="H24" s="8">
        <v>0.61</v>
      </c>
      <c r="I24" s="8">
        <v>0</v>
      </c>
      <c r="J24" s="8">
        <v>-38151.230000000003</v>
      </c>
    </row>
    <row r="25" spans="2:12" x14ac:dyDescent="0.25">
      <c r="B25" s="4">
        <v>8998016</v>
      </c>
      <c r="C25" s="4" t="s">
        <v>25</v>
      </c>
      <c r="D25" s="8">
        <v>199493.65</v>
      </c>
      <c r="E25" s="8">
        <f>D25+SUM(G25:J25)</f>
        <v>197003.8</v>
      </c>
      <c r="F25" s="8">
        <f t="shared" si="3"/>
        <v>-2489.8500000000058</v>
      </c>
      <c r="G25" s="8">
        <v>-36.56</v>
      </c>
      <c r="H25" s="8">
        <v>5.38</v>
      </c>
      <c r="I25" s="8">
        <v>171.95</v>
      </c>
      <c r="J25" s="8">
        <v>-2630.62</v>
      </c>
    </row>
    <row r="27" spans="2:12" x14ac:dyDescent="0.25">
      <c r="B27" s="9"/>
      <c r="C27" s="9" t="s">
        <v>26</v>
      </c>
      <c r="D27" s="10">
        <f>SUM(D20:D25)</f>
        <v>5296479.41</v>
      </c>
      <c r="E27" s="10">
        <f>SUM(E20:E25)</f>
        <v>5077417.3199999994</v>
      </c>
      <c r="F27" s="10">
        <f>E27-D27</f>
        <v>-219062.09000000078</v>
      </c>
      <c r="G27" s="10">
        <f t="shared" ref="G27:J27" si="5">SUM(G20:G25)</f>
        <v>-5861.6600000000008</v>
      </c>
      <c r="H27" s="10">
        <f t="shared" si="5"/>
        <v>9.5</v>
      </c>
      <c r="I27" s="10">
        <f t="shared" si="5"/>
        <v>5363.49</v>
      </c>
      <c r="J27" s="10">
        <f t="shared" si="5"/>
        <v>-218573.42</v>
      </c>
    </row>
    <row r="29" spans="2:12" x14ac:dyDescent="0.25">
      <c r="B29" s="9"/>
      <c r="C29" s="9" t="s">
        <v>27</v>
      </c>
      <c r="D29" s="10">
        <f>D27+D14</f>
        <v>6663186.1100000003</v>
      </c>
      <c r="E29" s="10">
        <f>E27+E14</f>
        <v>6427189.3599999994</v>
      </c>
      <c r="F29" s="10">
        <f>E29-D29</f>
        <v>-235996.75000000093</v>
      </c>
      <c r="G29" s="10">
        <f>G27+G14</f>
        <v>-6117.5700000000006</v>
      </c>
      <c r="H29" s="10">
        <f>H27+H14</f>
        <v>46.78</v>
      </c>
      <c r="I29" s="10">
        <f>I27+I14</f>
        <v>6532.75</v>
      </c>
      <c r="J29" s="10">
        <f>J27+J14</f>
        <v>-236458.71000000002</v>
      </c>
    </row>
  </sheetData>
  <mergeCells count="1">
    <mergeCell ref="D4:D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4BA1-8109-4689-AE01-053F1A1F314B}">
  <dimension ref="A1:P29"/>
  <sheetViews>
    <sheetView zoomScale="90" zoomScaleNormal="90" workbookViewId="0">
      <selection activeCell="D26" sqref="D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120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1349772.04</v>
      </c>
      <c r="E12" s="14">
        <f t="shared" si="0"/>
        <v>1351176.2</v>
      </c>
      <c r="F12" s="8">
        <f t="shared" si="1"/>
        <v>1404.1599999999162</v>
      </c>
      <c r="G12" s="8">
        <v>0</v>
      </c>
      <c r="H12" s="8">
        <v>51.24</v>
      </c>
      <c r="I12" s="8">
        <v>989.92</v>
      </c>
      <c r="J12" s="8">
        <v>363</v>
      </c>
    </row>
    <row r="14" spans="1:16" x14ac:dyDescent="0.25">
      <c r="B14" s="9"/>
      <c r="C14" s="9" t="s">
        <v>18</v>
      </c>
      <c r="D14" s="10">
        <f>SUM(D7:D12)</f>
        <v>1349772.04</v>
      </c>
      <c r="E14" s="10">
        <f>SUM(E7:E12)</f>
        <v>1351176.2</v>
      </c>
      <c r="F14" s="10">
        <f>E14-D14</f>
        <v>1404.1599999999162</v>
      </c>
      <c r="G14" s="10">
        <f t="shared" ref="G14:J14" si="2">SUM(G7:G12)</f>
        <v>0</v>
      </c>
      <c r="H14" s="10">
        <f t="shared" si="2"/>
        <v>51.24</v>
      </c>
      <c r="I14" s="10">
        <f t="shared" si="2"/>
        <v>989.92</v>
      </c>
      <c r="J14" s="10">
        <f t="shared" si="2"/>
        <v>363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5/1 - 5/31/22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1004644.2</v>
      </c>
      <c r="E20" s="14">
        <f>D20+SUM(G20:J20)</f>
        <v>1015870.2699999999</v>
      </c>
      <c r="F20" s="8">
        <f>E20-D20</f>
        <v>11226.069999999949</v>
      </c>
      <c r="G20" s="8">
        <v>-14.33</v>
      </c>
      <c r="H20" s="8">
        <v>3.24</v>
      </c>
      <c r="I20" s="8">
        <v>937.9</v>
      </c>
      <c r="J20" s="8">
        <v>10299.26</v>
      </c>
      <c r="L20" s="16"/>
    </row>
    <row r="21" spans="2:12" x14ac:dyDescent="0.25">
      <c r="B21" s="4">
        <v>8998074</v>
      </c>
      <c r="C21" s="4" t="s">
        <v>21</v>
      </c>
      <c r="D21" s="8">
        <v>3373280.47</v>
      </c>
      <c r="E21" s="8">
        <f>D21+SUM(G21:J21)</f>
        <v>3377472.81</v>
      </c>
      <c r="F21" s="8">
        <f t="shared" ref="F21:F25" si="3">E21-D21</f>
        <v>4192.339999999851</v>
      </c>
      <c r="G21" s="8">
        <v>0</v>
      </c>
      <c r="H21" s="8">
        <v>3.99</v>
      </c>
      <c r="I21" s="8">
        <v>4188.3500000000004</v>
      </c>
      <c r="J21" s="8">
        <v>0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502488.85</v>
      </c>
      <c r="E24" s="8">
        <f t="shared" si="4"/>
        <v>503247.61</v>
      </c>
      <c r="F24" s="8">
        <f t="shared" si="3"/>
        <v>758.76000000000931</v>
      </c>
      <c r="G24" s="8">
        <v>0</v>
      </c>
      <c r="H24" s="8">
        <v>1.26</v>
      </c>
      <c r="I24" s="8">
        <v>0</v>
      </c>
      <c r="J24" s="8">
        <v>757.5</v>
      </c>
    </row>
    <row r="25" spans="2:12" x14ac:dyDescent="0.25">
      <c r="B25" s="4">
        <v>8998016</v>
      </c>
      <c r="C25" s="4" t="s">
        <v>25</v>
      </c>
      <c r="D25" s="8">
        <v>197003.8</v>
      </c>
      <c r="E25" s="8">
        <f>D25+SUM(G25:J25)</f>
        <v>197208.94</v>
      </c>
      <c r="F25" s="8">
        <f t="shared" si="3"/>
        <v>205.14000000001397</v>
      </c>
      <c r="G25" s="8">
        <v>0</v>
      </c>
      <c r="H25" s="8">
        <v>7.42</v>
      </c>
      <c r="I25" s="8">
        <v>145.58000000000001</v>
      </c>
      <c r="J25" s="8">
        <v>52.14</v>
      </c>
    </row>
    <row r="27" spans="2:12" x14ac:dyDescent="0.25">
      <c r="B27" s="9"/>
      <c r="C27" s="9" t="s">
        <v>26</v>
      </c>
      <c r="D27" s="10">
        <f>SUM(D20:D25)</f>
        <v>5077417.3199999994</v>
      </c>
      <c r="E27" s="10">
        <f>SUM(E20:E25)</f>
        <v>5093799.6300000008</v>
      </c>
      <c r="F27" s="10">
        <f>E27-D27</f>
        <v>16382.310000001453</v>
      </c>
      <c r="G27" s="10">
        <f t="shared" ref="G27:J27" si="5">SUM(G20:G25)</f>
        <v>-14.33</v>
      </c>
      <c r="H27" s="10">
        <f t="shared" si="5"/>
        <v>15.91</v>
      </c>
      <c r="I27" s="10">
        <f t="shared" si="5"/>
        <v>5271.83</v>
      </c>
      <c r="J27" s="10">
        <f t="shared" si="5"/>
        <v>11108.9</v>
      </c>
    </row>
    <row r="29" spans="2:12" x14ac:dyDescent="0.25">
      <c r="B29" s="9"/>
      <c r="C29" s="9" t="s">
        <v>27</v>
      </c>
      <c r="D29" s="10">
        <f>D27+D14</f>
        <v>6427189.3599999994</v>
      </c>
      <c r="E29" s="10">
        <f>E27+E14</f>
        <v>6444975.830000001</v>
      </c>
      <c r="F29" s="10">
        <f>E29-D29</f>
        <v>17786.470000001602</v>
      </c>
      <c r="G29" s="10">
        <f>G27+G14</f>
        <v>-14.33</v>
      </c>
      <c r="H29" s="10">
        <f>H27+H14</f>
        <v>67.150000000000006</v>
      </c>
      <c r="I29" s="10">
        <f>I27+I14</f>
        <v>6261.75</v>
      </c>
      <c r="J29" s="10">
        <f>J27+J14</f>
        <v>11471.9</v>
      </c>
    </row>
  </sheetData>
  <mergeCells count="1">
    <mergeCell ref="D4:D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3A0E-3B95-4975-AE3E-B73D95B4ECD5}">
  <dimension ref="A1:P29"/>
  <sheetViews>
    <sheetView zoomScale="90" zoomScaleNormal="90" workbookViewId="0">
      <selection activeCell="E33" sqref="E33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121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1351176.2</v>
      </c>
      <c r="E12" s="14">
        <f t="shared" si="0"/>
        <v>1343979.6099999999</v>
      </c>
      <c r="F12" s="8">
        <f t="shared" si="1"/>
        <v>-7196.5900000000838</v>
      </c>
      <c r="G12" s="8">
        <v>0</v>
      </c>
      <c r="H12" s="8">
        <v>5.05</v>
      </c>
      <c r="I12" s="8">
        <v>1077.6300000000001</v>
      </c>
      <c r="J12" s="8">
        <v>-8279.27</v>
      </c>
    </row>
    <row r="14" spans="1:16" x14ac:dyDescent="0.25">
      <c r="B14" s="9"/>
      <c r="C14" s="9" t="s">
        <v>18</v>
      </c>
      <c r="D14" s="10">
        <f>SUM(D7:D12)</f>
        <v>1351176.2</v>
      </c>
      <c r="E14" s="10">
        <f>SUM(E7:E12)</f>
        <v>1343979.6099999999</v>
      </c>
      <c r="F14" s="10">
        <f>E14-D14</f>
        <v>-7196.5900000000838</v>
      </c>
      <c r="G14" s="10">
        <f t="shared" ref="G14:J14" si="2">SUM(G7:G12)</f>
        <v>0</v>
      </c>
      <c r="H14" s="10">
        <f t="shared" si="2"/>
        <v>5.05</v>
      </c>
      <c r="I14" s="10">
        <f t="shared" si="2"/>
        <v>1077.6300000000001</v>
      </c>
      <c r="J14" s="10">
        <f t="shared" si="2"/>
        <v>-8279.27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6/1 - 6/30/22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1015870.27</v>
      </c>
      <c r="E20" s="14">
        <f>D20+SUM(G20:J20)</f>
        <v>925187.45000000007</v>
      </c>
      <c r="F20" s="8">
        <f>E20-D20</f>
        <v>-90682.819999999949</v>
      </c>
      <c r="G20" s="8">
        <v>-62.31</v>
      </c>
      <c r="H20" s="8">
        <v>10.68</v>
      </c>
      <c r="I20" s="8">
        <v>1165.3499999999999</v>
      </c>
      <c r="J20" s="8">
        <v>-91796.54</v>
      </c>
      <c r="L20" s="16"/>
    </row>
    <row r="21" spans="2:12" x14ac:dyDescent="0.25">
      <c r="B21" s="4">
        <v>8998074</v>
      </c>
      <c r="C21" s="4" t="s">
        <v>21</v>
      </c>
      <c r="D21" s="8">
        <v>3377472.81</v>
      </c>
      <c r="E21" s="8">
        <f>D21+SUM(G21:J21)</f>
        <v>3345597.47</v>
      </c>
      <c r="F21" s="8">
        <f t="shared" ref="F21:F25" si="3">E21-D21</f>
        <v>-31875.339999999851</v>
      </c>
      <c r="G21" s="8">
        <v>0</v>
      </c>
      <c r="H21" s="8">
        <v>14.4</v>
      </c>
      <c r="I21" s="8">
        <v>4559.47</v>
      </c>
      <c r="J21" s="8">
        <v>-36449.21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503247.61</v>
      </c>
      <c r="E24" s="8">
        <f t="shared" si="4"/>
        <v>468960.88</v>
      </c>
      <c r="F24" s="8">
        <f t="shared" si="3"/>
        <v>-34286.729999999981</v>
      </c>
      <c r="G24" s="8">
        <v>0</v>
      </c>
      <c r="H24" s="8">
        <v>4.09</v>
      </c>
      <c r="I24" s="8">
        <v>0</v>
      </c>
      <c r="J24" s="8">
        <v>-34290.82</v>
      </c>
    </row>
    <row r="25" spans="2:12" x14ac:dyDescent="0.25">
      <c r="B25" s="4">
        <v>8998016</v>
      </c>
      <c r="C25" s="4" t="s">
        <v>25</v>
      </c>
      <c r="D25" s="8">
        <v>197208.94</v>
      </c>
      <c r="E25" s="8">
        <f>D25+SUM(G25:J25)</f>
        <v>196149.64</v>
      </c>
      <c r="F25" s="8">
        <f t="shared" si="3"/>
        <v>-1059.2999999999884</v>
      </c>
      <c r="G25" s="8">
        <v>0</v>
      </c>
      <c r="H25" s="8">
        <v>0.92</v>
      </c>
      <c r="I25" s="8">
        <v>158.47</v>
      </c>
      <c r="J25" s="8">
        <v>-1218.69</v>
      </c>
    </row>
    <row r="27" spans="2:12" x14ac:dyDescent="0.25">
      <c r="B27" s="9"/>
      <c r="C27" s="9" t="s">
        <v>26</v>
      </c>
      <c r="D27" s="10">
        <f>SUM(D20:D25)</f>
        <v>5093799.6300000008</v>
      </c>
      <c r="E27" s="10">
        <f>SUM(E20:E25)</f>
        <v>4935895.4399999995</v>
      </c>
      <c r="F27" s="10">
        <f>E27-D27</f>
        <v>-157904.19000000134</v>
      </c>
      <c r="G27" s="10">
        <f t="shared" ref="G27:J27" si="5">SUM(G20:G25)</f>
        <v>-62.31</v>
      </c>
      <c r="H27" s="10">
        <f t="shared" si="5"/>
        <v>30.09</v>
      </c>
      <c r="I27" s="10">
        <f t="shared" si="5"/>
        <v>5883.29</v>
      </c>
      <c r="J27" s="10">
        <f t="shared" si="5"/>
        <v>-163755.26</v>
      </c>
    </row>
    <row r="29" spans="2:12" x14ac:dyDescent="0.25">
      <c r="B29" s="9"/>
      <c r="C29" s="9" t="s">
        <v>27</v>
      </c>
      <c r="D29" s="10">
        <f>D27+D14</f>
        <v>6444975.830000001</v>
      </c>
      <c r="E29" s="10">
        <f>E27+E14</f>
        <v>6279875.0499999989</v>
      </c>
      <c r="F29" s="10">
        <f>E29-D29</f>
        <v>-165100.78000000212</v>
      </c>
      <c r="G29" s="10">
        <f>G27+G14</f>
        <v>-62.31</v>
      </c>
      <c r="H29" s="10">
        <f>H27+H14</f>
        <v>35.14</v>
      </c>
      <c r="I29" s="10">
        <f>I27+I14</f>
        <v>6960.92</v>
      </c>
      <c r="J29" s="10">
        <f>J27+J14</f>
        <v>-172034.53</v>
      </c>
    </row>
  </sheetData>
  <mergeCells count="1">
    <mergeCell ref="D4:D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009B-E496-4169-922F-E2B91119EC47}">
  <dimension ref="A1:P29"/>
  <sheetViews>
    <sheetView zoomScale="90" zoomScaleNormal="90" workbookViewId="0">
      <selection activeCell="F34" sqref="F3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123</v>
      </c>
    </row>
    <row r="5" spans="1:16" ht="15.75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'[1]Jan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'[1]Jan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'[1]Jan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'[1]Jan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'[1]October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1343979.61</v>
      </c>
      <c r="E12" s="14">
        <f t="shared" si="0"/>
        <v>1357109.84</v>
      </c>
      <c r="F12" s="8">
        <f t="shared" si="1"/>
        <v>13130.229999999981</v>
      </c>
      <c r="G12" s="8">
        <v>-267.98</v>
      </c>
      <c r="H12" s="8">
        <v>1143.08</v>
      </c>
      <c r="I12" s="8">
        <v>1242.8800000000001</v>
      </c>
      <c r="J12" s="8">
        <v>11012.25</v>
      </c>
    </row>
    <row r="14" spans="1:16" x14ac:dyDescent="0.25">
      <c r="B14" s="9"/>
      <c r="C14" s="9" t="s">
        <v>18</v>
      </c>
      <c r="D14" s="10">
        <f>SUM(D7:D12)</f>
        <v>1343979.61</v>
      </c>
      <c r="E14" s="10">
        <f>SUM(E7:E12)</f>
        <v>1357109.84</v>
      </c>
      <c r="F14" s="10">
        <f>E14-D14</f>
        <v>13130.229999999981</v>
      </c>
      <c r="G14" s="10">
        <f t="shared" ref="G14:J14" si="2">SUM(G7:G12)</f>
        <v>-267.98</v>
      </c>
      <c r="H14" s="10">
        <f t="shared" si="2"/>
        <v>1143.08</v>
      </c>
      <c r="I14" s="10">
        <f t="shared" si="2"/>
        <v>1242.8800000000001</v>
      </c>
      <c r="J14" s="10">
        <f t="shared" si="2"/>
        <v>11012.25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30" x14ac:dyDescent="0.25">
      <c r="D18" s="6" t="str">
        <f>D4</f>
        <v>7/1 - 7/31/22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925187.45</v>
      </c>
      <c r="E20" s="14">
        <f>D20+SUM(G20:J20)</f>
        <v>1005931.86</v>
      </c>
      <c r="F20" s="8">
        <f>E20-D20</f>
        <v>80744.410000000033</v>
      </c>
      <c r="G20" s="8">
        <v>-1819.45</v>
      </c>
      <c r="H20" s="8">
        <v>18.34</v>
      </c>
      <c r="I20" s="8">
        <v>244.72</v>
      </c>
      <c r="J20" s="8">
        <v>82300.800000000003</v>
      </c>
      <c r="L20" s="16"/>
    </row>
    <row r="21" spans="2:12" x14ac:dyDescent="0.25">
      <c r="B21" s="4">
        <v>8998074</v>
      </c>
      <c r="C21" s="4" t="s">
        <v>21</v>
      </c>
      <c r="D21" s="8">
        <v>3345597.47</v>
      </c>
      <c r="E21" s="8">
        <f>D21+SUM(G21:J21)</f>
        <v>3397330.7800000003</v>
      </c>
      <c r="F21" s="8">
        <f t="shared" ref="F21:F25" si="3">E21-D21</f>
        <v>51733.310000000056</v>
      </c>
      <c r="G21" s="8">
        <v>-3256.05</v>
      </c>
      <c r="H21" s="8">
        <v>27.26</v>
      </c>
      <c r="I21" s="8">
        <v>5258.63</v>
      </c>
      <c r="J21" s="8">
        <v>49703.47</v>
      </c>
    </row>
    <row r="22" spans="2:12" hidden="1" x14ac:dyDescent="0.25">
      <c r="B22" s="4">
        <v>8998067</v>
      </c>
      <c r="C22" s="4" t="s">
        <v>22</v>
      </c>
      <c r="D22" s="8">
        <f>'[1]April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'[1]April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468960.88</v>
      </c>
      <c r="E24" s="8">
        <f t="shared" si="4"/>
        <v>495187.28</v>
      </c>
      <c r="F24" s="8">
        <f t="shared" si="3"/>
        <v>26226.400000000023</v>
      </c>
      <c r="G24" s="8">
        <v>-280.38</v>
      </c>
      <c r="H24" s="8">
        <v>6.73</v>
      </c>
      <c r="I24" s="8">
        <v>0</v>
      </c>
      <c r="J24" s="8">
        <v>26500.05</v>
      </c>
    </row>
    <row r="25" spans="2:12" x14ac:dyDescent="0.25">
      <c r="B25" s="4">
        <v>8998016</v>
      </c>
      <c r="C25" s="4" t="s">
        <v>25</v>
      </c>
      <c r="D25" s="8">
        <v>196149.64</v>
      </c>
      <c r="E25" s="8">
        <f>D25+SUM(G25:J25)</f>
        <v>198080.56000000003</v>
      </c>
      <c r="F25" s="8">
        <f t="shared" si="3"/>
        <v>1930.9200000000128</v>
      </c>
      <c r="G25" s="8">
        <v>-38.340000000000003</v>
      </c>
      <c r="H25" s="8">
        <v>164.52</v>
      </c>
      <c r="I25" s="8">
        <v>182.78</v>
      </c>
      <c r="J25" s="8">
        <v>1621.96</v>
      </c>
    </row>
    <row r="27" spans="2:12" x14ac:dyDescent="0.25">
      <c r="B27" s="9"/>
      <c r="C27" s="9" t="s">
        <v>26</v>
      </c>
      <c r="D27" s="10">
        <f>SUM(D20:D25)</f>
        <v>4935895.4399999995</v>
      </c>
      <c r="E27" s="10">
        <f>SUM(E20:E25)</f>
        <v>5096530.4800000004</v>
      </c>
      <c r="F27" s="10">
        <f>E27-D27</f>
        <v>160635.04000000097</v>
      </c>
      <c r="G27" s="10">
        <f t="shared" ref="G27:J27" si="5">SUM(G20:G25)</f>
        <v>-5394.22</v>
      </c>
      <c r="H27" s="10">
        <f t="shared" si="5"/>
        <v>216.85000000000002</v>
      </c>
      <c r="I27" s="10">
        <f t="shared" si="5"/>
        <v>5686.13</v>
      </c>
      <c r="J27" s="10">
        <f t="shared" si="5"/>
        <v>160126.28</v>
      </c>
    </row>
    <row r="29" spans="2:12" x14ac:dyDescent="0.25">
      <c r="B29" s="9"/>
      <c r="C29" s="9" t="s">
        <v>27</v>
      </c>
      <c r="D29" s="10">
        <f>D27+D14</f>
        <v>6279875.0499999998</v>
      </c>
      <c r="E29" s="10">
        <f>E27+E14</f>
        <v>6453640.3200000003</v>
      </c>
      <c r="F29" s="10">
        <f>E29-D29</f>
        <v>173765.27000000048</v>
      </c>
      <c r="G29" s="10">
        <f>G27+G14</f>
        <v>-5662.2000000000007</v>
      </c>
      <c r="H29" s="10">
        <f>H27+H14</f>
        <v>1359.9299999999998</v>
      </c>
      <c r="I29" s="10">
        <f>I27+I14</f>
        <v>6929.01</v>
      </c>
      <c r="J29" s="10">
        <f>J27+J14</f>
        <v>171138.53</v>
      </c>
    </row>
  </sheetData>
  <mergeCells count="1">
    <mergeCell ref="D4:D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8BAB-93D7-4201-BF9C-419534E44DF5}">
  <dimension ref="A1:P29"/>
  <sheetViews>
    <sheetView zoomScale="90" zoomScaleNormal="90" workbookViewId="0">
      <selection activeCell="E27" sqref="E27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122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1357109.84</v>
      </c>
      <c r="E12" s="14">
        <f t="shared" si="0"/>
        <v>1340574.8400000001</v>
      </c>
      <c r="F12" s="8">
        <f t="shared" si="1"/>
        <v>-16535</v>
      </c>
      <c r="G12" s="8">
        <v>0</v>
      </c>
      <c r="H12" s="8">
        <v>183.23</v>
      </c>
      <c r="I12" s="8">
        <v>1142.6300000000001</v>
      </c>
      <c r="J12" s="8">
        <v>-17860.86</v>
      </c>
    </row>
    <row r="14" spans="1:16" x14ac:dyDescent="0.25">
      <c r="B14" s="9"/>
      <c r="C14" s="9" t="s">
        <v>18</v>
      </c>
      <c r="D14" s="10">
        <f>SUM(D7:D12)</f>
        <v>1357109.84</v>
      </c>
      <c r="E14" s="10">
        <f>SUM(E7:E12)</f>
        <v>1340574.8400000001</v>
      </c>
      <c r="F14" s="10">
        <f>E14-D14</f>
        <v>-16535</v>
      </c>
      <c r="G14" s="10">
        <f t="shared" ref="G14:J14" si="2">SUM(G7:G12)</f>
        <v>0</v>
      </c>
      <c r="H14" s="10">
        <f t="shared" si="2"/>
        <v>183.23</v>
      </c>
      <c r="I14" s="10">
        <f t="shared" si="2"/>
        <v>1142.6300000000001</v>
      </c>
      <c r="J14" s="10">
        <f t="shared" si="2"/>
        <v>-17860.86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8/1 - 8/31/22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1005931.86</v>
      </c>
      <c r="E20" s="14">
        <f>D20+SUM(G20:J20)</f>
        <v>960557.12</v>
      </c>
      <c r="F20" s="8">
        <f>E20-D20</f>
        <v>-45374.739999999991</v>
      </c>
      <c r="G20" s="8">
        <v>-12.37</v>
      </c>
      <c r="H20" s="8">
        <v>26.41</v>
      </c>
      <c r="I20" s="8">
        <v>884.51</v>
      </c>
      <c r="J20" s="8">
        <v>-46273.29</v>
      </c>
      <c r="L20" s="16"/>
    </row>
    <row r="21" spans="2:12" x14ac:dyDescent="0.25">
      <c r="B21" s="4">
        <v>8998074</v>
      </c>
      <c r="C21" s="4" t="s">
        <v>21</v>
      </c>
      <c r="D21" s="8">
        <v>3397330.78</v>
      </c>
      <c r="E21" s="8">
        <f>D21+SUM(G21:J21)</f>
        <v>3322684.9</v>
      </c>
      <c r="F21" s="8">
        <f t="shared" ref="F21:F25" si="3">E21-D21</f>
        <v>-74645.879999999888</v>
      </c>
      <c r="G21" s="8">
        <v>0</v>
      </c>
      <c r="H21" s="8">
        <v>45.19</v>
      </c>
      <c r="I21" s="8">
        <v>4834.49</v>
      </c>
      <c r="J21" s="8">
        <v>-79525.56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495187.28</v>
      </c>
      <c r="E24" s="8">
        <f t="shared" si="4"/>
        <v>480887.36000000004</v>
      </c>
      <c r="F24" s="8">
        <f t="shared" si="3"/>
        <v>-14299.919999999984</v>
      </c>
      <c r="G24" s="8">
        <v>0</v>
      </c>
      <c r="H24" s="8">
        <v>10.1</v>
      </c>
      <c r="I24" s="8">
        <v>0</v>
      </c>
      <c r="J24" s="8">
        <v>-14310.02</v>
      </c>
    </row>
    <row r="25" spans="2:12" x14ac:dyDescent="0.25">
      <c r="B25" s="4">
        <v>8998016</v>
      </c>
      <c r="C25" s="4" t="s">
        <v>25</v>
      </c>
      <c r="D25" s="8">
        <v>198080.56</v>
      </c>
      <c r="E25" s="8">
        <f>D25+SUM(G25:J25)</f>
        <v>195645.61</v>
      </c>
      <c r="F25" s="8">
        <f t="shared" si="3"/>
        <v>-2434.9500000000116</v>
      </c>
      <c r="G25" s="8">
        <v>0</v>
      </c>
      <c r="H25" s="8">
        <v>26.82</v>
      </c>
      <c r="I25" s="8">
        <v>168.03</v>
      </c>
      <c r="J25" s="8">
        <v>-2629.8</v>
      </c>
    </row>
    <row r="27" spans="2:12" x14ac:dyDescent="0.25">
      <c r="B27" s="9"/>
      <c r="C27" s="9" t="s">
        <v>26</v>
      </c>
      <c r="D27" s="10">
        <f>SUM(D20:D25)</f>
        <v>5096530.4799999995</v>
      </c>
      <c r="E27" s="10">
        <f>SUM(E20:E25)</f>
        <v>4959774.99</v>
      </c>
      <c r="F27" s="10">
        <f>E27-D27</f>
        <v>-136755.48999999929</v>
      </c>
      <c r="G27" s="10">
        <f t="shared" ref="G27:J27" si="5">SUM(G20:G25)</f>
        <v>-12.37</v>
      </c>
      <c r="H27" s="10">
        <f t="shared" si="5"/>
        <v>108.51999999999998</v>
      </c>
      <c r="I27" s="10">
        <f t="shared" si="5"/>
        <v>5887.03</v>
      </c>
      <c r="J27" s="10">
        <f t="shared" si="5"/>
        <v>-142738.66999999998</v>
      </c>
    </row>
    <row r="29" spans="2:12" x14ac:dyDescent="0.25">
      <c r="B29" s="9"/>
      <c r="C29" s="9" t="s">
        <v>27</v>
      </c>
      <c r="D29" s="10">
        <f>D27+D14</f>
        <v>6453640.3199999994</v>
      </c>
      <c r="E29" s="10">
        <f>E27+E14</f>
        <v>6300349.8300000001</v>
      </c>
      <c r="F29" s="10">
        <f>E29-D29</f>
        <v>-153290.48999999929</v>
      </c>
      <c r="G29" s="10">
        <f>G27+G14</f>
        <v>-12.37</v>
      </c>
      <c r="H29" s="10">
        <f>H27+H14</f>
        <v>291.75</v>
      </c>
      <c r="I29" s="10">
        <f>I27+I14</f>
        <v>7029.66</v>
      </c>
      <c r="J29" s="10">
        <f>J27+J14</f>
        <v>-160599.52999999997</v>
      </c>
    </row>
  </sheetData>
  <mergeCells count="1">
    <mergeCell ref="D4:D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CCDB-0812-4140-A4AF-BAE161C39683}">
  <dimension ref="A1:P29"/>
  <sheetViews>
    <sheetView zoomScale="90" zoomScaleNormal="90" workbookViewId="0">
      <selection activeCell="D26" sqref="D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124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1340574.8400000001</v>
      </c>
      <c r="E12" s="14">
        <f t="shared" si="0"/>
        <v>1316607.1500000001</v>
      </c>
      <c r="F12" s="8">
        <f t="shared" si="1"/>
        <v>-23967.689999999944</v>
      </c>
      <c r="G12" s="8">
        <v>0</v>
      </c>
      <c r="H12" s="8">
        <v>29.05</v>
      </c>
      <c r="I12" s="8">
        <v>1398.73</v>
      </c>
      <c r="J12" s="8">
        <v>-25395.47</v>
      </c>
    </row>
    <row r="14" spans="1:16" x14ac:dyDescent="0.25">
      <c r="B14" s="9"/>
      <c r="C14" s="9" t="s">
        <v>18</v>
      </c>
      <c r="D14" s="10">
        <f>SUM(D7:D12)</f>
        <v>1340574.8400000001</v>
      </c>
      <c r="E14" s="10">
        <f>SUM(E7:E12)</f>
        <v>1316607.1500000001</v>
      </c>
      <c r="F14" s="10">
        <f>E14-D14</f>
        <v>-23967.689999999944</v>
      </c>
      <c r="G14" s="10">
        <f t="shared" ref="G14:J14" si="2">SUM(G7:G12)</f>
        <v>0</v>
      </c>
      <c r="H14" s="10">
        <f t="shared" si="2"/>
        <v>29.05</v>
      </c>
      <c r="I14" s="10">
        <f t="shared" si="2"/>
        <v>1398.73</v>
      </c>
      <c r="J14" s="10">
        <f t="shared" si="2"/>
        <v>-25395.47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9/1 - 9/30/22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960557.12</v>
      </c>
      <c r="E20" s="14">
        <f>D20+SUM(G20:J20)</f>
        <v>868361.07</v>
      </c>
      <c r="F20" s="8">
        <f>E20-D20</f>
        <v>-92196.050000000047</v>
      </c>
      <c r="G20" s="8">
        <v>-59.97</v>
      </c>
      <c r="H20" s="8">
        <v>38.479999999999997</v>
      </c>
      <c r="I20" s="8">
        <v>1081.28</v>
      </c>
      <c r="J20" s="8">
        <v>-93255.84</v>
      </c>
      <c r="L20" s="16"/>
    </row>
    <row r="21" spans="2:12" x14ac:dyDescent="0.25">
      <c r="B21" s="4">
        <v>8998074</v>
      </c>
      <c r="C21" s="4" t="s">
        <v>21</v>
      </c>
      <c r="D21" s="8">
        <v>3322684.9</v>
      </c>
      <c r="E21" s="8">
        <f>D21+SUM(G21:J21)</f>
        <v>3216012.27</v>
      </c>
      <c r="F21" s="8">
        <f t="shared" ref="F21:F25" si="3">E21-D21</f>
        <v>-106672.62999999989</v>
      </c>
      <c r="G21" s="8">
        <v>0</v>
      </c>
      <c r="H21" s="8">
        <v>70.540000000000006</v>
      </c>
      <c r="I21" s="8">
        <v>5918.03</v>
      </c>
      <c r="J21" s="8">
        <v>-112661.2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480887.36</v>
      </c>
      <c r="E24" s="8">
        <f t="shared" si="4"/>
        <v>440849.99</v>
      </c>
      <c r="F24" s="8">
        <f t="shared" si="3"/>
        <v>-40037.369999999995</v>
      </c>
      <c r="G24" s="8">
        <v>0</v>
      </c>
      <c r="H24" s="8">
        <v>14.19</v>
      </c>
      <c r="I24" s="8">
        <v>0</v>
      </c>
      <c r="J24" s="8">
        <v>-40051.56</v>
      </c>
    </row>
    <row r="25" spans="2:12" x14ac:dyDescent="0.25">
      <c r="B25" s="4">
        <v>8998016</v>
      </c>
      <c r="C25" s="4" t="s">
        <v>25</v>
      </c>
      <c r="D25" s="8">
        <v>195645.61</v>
      </c>
      <c r="E25" s="8">
        <f>D25+SUM(G25:J25)</f>
        <v>192117.36</v>
      </c>
      <c r="F25" s="8">
        <f t="shared" si="3"/>
        <v>-3528.25</v>
      </c>
      <c r="G25" s="8">
        <v>0</v>
      </c>
      <c r="H25" s="8">
        <v>4.9000000000000004</v>
      </c>
      <c r="I25" s="8">
        <v>205.69</v>
      </c>
      <c r="J25" s="8">
        <v>-3738.84</v>
      </c>
    </row>
    <row r="27" spans="2:12" x14ac:dyDescent="0.25">
      <c r="B27" s="9"/>
      <c r="C27" s="9" t="s">
        <v>26</v>
      </c>
      <c r="D27" s="10">
        <f>SUM(D20:D25)</f>
        <v>4959774.99</v>
      </c>
      <c r="E27" s="10">
        <f>SUM(E20:E25)</f>
        <v>4717340.6900000004</v>
      </c>
      <c r="F27" s="10">
        <f>E27-D27</f>
        <v>-242434.29999999981</v>
      </c>
      <c r="G27" s="10">
        <f t="shared" ref="G27:J27" si="5">SUM(G20:G25)</f>
        <v>-59.97</v>
      </c>
      <c r="H27" s="10">
        <f t="shared" si="5"/>
        <v>128.11000000000001</v>
      </c>
      <c r="I27" s="10">
        <f t="shared" si="5"/>
        <v>7204.9999999999991</v>
      </c>
      <c r="J27" s="10">
        <f t="shared" si="5"/>
        <v>-249707.43999999997</v>
      </c>
    </row>
    <row r="29" spans="2:12" x14ac:dyDescent="0.25">
      <c r="B29" s="9"/>
      <c r="C29" s="9" t="s">
        <v>27</v>
      </c>
      <c r="D29" s="10">
        <f>D27+D14</f>
        <v>6300349.8300000001</v>
      </c>
      <c r="E29" s="10">
        <f>E27+E14</f>
        <v>6033947.8400000008</v>
      </c>
      <c r="F29" s="10">
        <f>E29-D29</f>
        <v>-266401.98999999929</v>
      </c>
      <c r="G29" s="10">
        <f>G27+G14</f>
        <v>-59.97</v>
      </c>
      <c r="H29" s="10">
        <f>H27+H14</f>
        <v>157.16000000000003</v>
      </c>
      <c r="I29" s="10">
        <f>I27+I14</f>
        <v>8603.73</v>
      </c>
      <c r="J29" s="10">
        <f>J27+J14</f>
        <v>-275102.90999999997</v>
      </c>
    </row>
  </sheetData>
  <mergeCells count="1">
    <mergeCell ref="D4:D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ED1B-56DF-47C1-B6C8-EA7A02C85AB4}">
  <dimension ref="A1:P29"/>
  <sheetViews>
    <sheetView zoomScale="90" zoomScaleNormal="90" workbookViewId="0">
      <selection activeCell="E26" sqref="E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5703125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125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1316607.1499999999</v>
      </c>
      <c r="E12" s="14">
        <f t="shared" si="0"/>
        <v>1308502.27</v>
      </c>
      <c r="F12" s="8">
        <f t="shared" si="1"/>
        <v>-8104.8799999998882</v>
      </c>
      <c r="G12" s="8">
        <v>-269.20999999999998</v>
      </c>
      <c r="H12" s="8">
        <v>3238.73</v>
      </c>
      <c r="I12" s="8">
        <v>1433.97</v>
      </c>
      <c r="J12" s="8">
        <v>-12508.37</v>
      </c>
    </row>
    <row r="14" spans="1:16" x14ac:dyDescent="0.25">
      <c r="B14" s="9"/>
      <c r="C14" s="9" t="s">
        <v>18</v>
      </c>
      <c r="D14" s="10">
        <f>SUM(D7:D12)</f>
        <v>1316607.1499999999</v>
      </c>
      <c r="E14" s="10">
        <f>SUM(E7:E12)</f>
        <v>1308502.27</v>
      </c>
      <c r="F14" s="10">
        <f>E14-D14</f>
        <v>-8104.8799999998882</v>
      </c>
      <c r="G14" s="10">
        <f t="shared" ref="G14:J14" si="2">SUM(G7:G12)</f>
        <v>-269.20999999999998</v>
      </c>
      <c r="H14" s="10">
        <f t="shared" si="2"/>
        <v>3238.73</v>
      </c>
      <c r="I14" s="10">
        <f t="shared" si="2"/>
        <v>1433.97</v>
      </c>
      <c r="J14" s="10">
        <f t="shared" si="2"/>
        <v>-12508.37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10/1 - 10/31/22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868361.07</v>
      </c>
      <c r="E20" s="14">
        <f>D20+SUM(G20:J20)</f>
        <v>932968.30999999994</v>
      </c>
      <c r="F20" s="8">
        <f>E20-D20</f>
        <v>64607.239999999991</v>
      </c>
      <c r="G20" s="8">
        <v>-1766.74</v>
      </c>
      <c r="H20" s="8">
        <v>44</v>
      </c>
      <c r="I20" s="8">
        <v>318.7</v>
      </c>
      <c r="J20" s="8">
        <v>66011.28</v>
      </c>
      <c r="L20" s="16"/>
    </row>
    <row r="21" spans="2:12" x14ac:dyDescent="0.25">
      <c r="B21" s="4">
        <v>8998074</v>
      </c>
      <c r="C21" s="4" t="s">
        <v>21</v>
      </c>
      <c r="D21" s="8">
        <v>3216012.27</v>
      </c>
      <c r="E21" s="8">
        <f>D21+SUM(G21:J21)</f>
        <v>3175899.58</v>
      </c>
      <c r="F21" s="8">
        <f t="shared" ref="F21:F25" si="3">E21-D21</f>
        <v>-40112.689999999944</v>
      </c>
      <c r="G21" s="8">
        <v>-3193.08</v>
      </c>
      <c r="H21" s="8">
        <v>89.59</v>
      </c>
      <c r="I21" s="8">
        <v>6067.14</v>
      </c>
      <c r="J21" s="8">
        <v>-43076.34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440849.99</v>
      </c>
      <c r="E24" s="8">
        <f t="shared" si="4"/>
        <v>454376.05</v>
      </c>
      <c r="F24" s="8">
        <f t="shared" si="3"/>
        <v>13526.059999999998</v>
      </c>
      <c r="G24" s="8">
        <v>-237.06</v>
      </c>
      <c r="H24" s="8">
        <v>15.81</v>
      </c>
      <c r="I24" s="8">
        <v>0</v>
      </c>
      <c r="J24" s="8">
        <v>13747.31</v>
      </c>
    </row>
    <row r="25" spans="2:12" x14ac:dyDescent="0.25">
      <c r="B25" s="4">
        <v>8998016</v>
      </c>
      <c r="C25" s="4" t="s">
        <v>25</v>
      </c>
      <c r="D25" s="8">
        <v>192117.36</v>
      </c>
      <c r="E25" s="8">
        <f>D25+SUM(G25:J25)</f>
        <v>190924.25</v>
      </c>
      <c r="F25" s="8">
        <f t="shared" si="3"/>
        <v>-1193.109999999986</v>
      </c>
      <c r="G25" s="8">
        <v>-38.520000000000003</v>
      </c>
      <c r="H25" s="8">
        <v>466.02</v>
      </c>
      <c r="I25" s="8">
        <v>210.88</v>
      </c>
      <c r="J25" s="8">
        <v>-1831.49</v>
      </c>
    </row>
    <row r="27" spans="2:12" x14ac:dyDescent="0.25">
      <c r="B27" s="9"/>
      <c r="C27" s="9" t="s">
        <v>26</v>
      </c>
      <c r="D27" s="10">
        <f>SUM(D20:D25)</f>
        <v>4717340.6900000004</v>
      </c>
      <c r="E27" s="10">
        <f>SUM(E20:E25)</f>
        <v>4754168.1900000004</v>
      </c>
      <c r="F27" s="10">
        <f>E27-D27</f>
        <v>36827.5</v>
      </c>
      <c r="G27" s="10">
        <f t="shared" ref="G27:J27" si="5">SUM(G20:G25)</f>
        <v>-5235.4000000000005</v>
      </c>
      <c r="H27" s="10">
        <f t="shared" si="5"/>
        <v>615.41999999999996</v>
      </c>
      <c r="I27" s="10">
        <f t="shared" si="5"/>
        <v>6596.72</v>
      </c>
      <c r="J27" s="10">
        <f t="shared" si="5"/>
        <v>34850.76</v>
      </c>
    </row>
    <row r="29" spans="2:12" x14ac:dyDescent="0.25">
      <c r="B29" s="9"/>
      <c r="C29" s="9" t="s">
        <v>27</v>
      </c>
      <c r="D29" s="10">
        <f>D27+D14</f>
        <v>6033947.8399999999</v>
      </c>
      <c r="E29" s="10">
        <f>E27+E14</f>
        <v>6062670.4600000009</v>
      </c>
      <c r="F29" s="10">
        <f>E29-D29</f>
        <v>28722.620000001043</v>
      </c>
      <c r="G29" s="10">
        <f>G27+G14</f>
        <v>-5504.6100000000006</v>
      </c>
      <c r="H29" s="10">
        <f>H27+H14</f>
        <v>3854.15</v>
      </c>
      <c r="I29" s="10">
        <f>I27+I14</f>
        <v>8030.6900000000005</v>
      </c>
      <c r="J29" s="10">
        <f>J27+J14</f>
        <v>22342.39</v>
      </c>
    </row>
  </sheetData>
  <mergeCells count="1">
    <mergeCell ref="D4:D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C483-8BB6-4291-8678-C8C2FB43EFC4}">
  <dimension ref="A1:P29"/>
  <sheetViews>
    <sheetView zoomScale="90" zoomScaleNormal="90" workbookViewId="0">
      <selection activeCell="F25" sqref="F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85546875" bestFit="1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126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1308502.27</v>
      </c>
      <c r="E12" s="14">
        <f t="shared" si="0"/>
        <v>1327933.3999999999</v>
      </c>
      <c r="F12" s="8">
        <f t="shared" si="1"/>
        <v>19431.129999999888</v>
      </c>
      <c r="G12" s="8">
        <v>0</v>
      </c>
      <c r="H12" s="8">
        <v>223.33</v>
      </c>
      <c r="I12" s="8">
        <v>1549.88</v>
      </c>
      <c r="J12" s="8">
        <v>17657.919999999998</v>
      </c>
    </row>
    <row r="14" spans="1:16" x14ac:dyDescent="0.25">
      <c r="B14" s="9"/>
      <c r="C14" s="9" t="s">
        <v>18</v>
      </c>
      <c r="D14" s="10">
        <f>SUM(D7:D12)</f>
        <v>1308502.27</v>
      </c>
      <c r="E14" s="10">
        <f>SUM(E7:E12)</f>
        <v>1327933.3999999999</v>
      </c>
      <c r="F14" s="10">
        <f>E14-D14</f>
        <v>19431.129999999888</v>
      </c>
      <c r="G14" s="10">
        <f t="shared" ref="G14:J14" si="2">SUM(G7:G12)</f>
        <v>0</v>
      </c>
      <c r="H14" s="10">
        <f t="shared" si="2"/>
        <v>223.33</v>
      </c>
      <c r="I14" s="10">
        <f t="shared" si="2"/>
        <v>1549.88</v>
      </c>
      <c r="J14" s="10">
        <f t="shared" si="2"/>
        <v>17657.919999999998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11/1 - 11/30/22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932968.31</v>
      </c>
      <c r="E20" s="14">
        <f>D20+SUM(G20:J20)</f>
        <v>733870.29</v>
      </c>
      <c r="F20" s="8">
        <f>E20-D20</f>
        <v>-199098.02000000002</v>
      </c>
      <c r="G20" s="8">
        <v>-14.28</v>
      </c>
      <c r="H20" s="8">
        <v>53.62</v>
      </c>
      <c r="I20" s="8">
        <v>818.98</v>
      </c>
      <c r="J20" s="8">
        <v>-199956.34</v>
      </c>
      <c r="L20" s="16"/>
    </row>
    <row r="21" spans="2:12" x14ac:dyDescent="0.25">
      <c r="B21" s="4">
        <v>8998074</v>
      </c>
      <c r="C21" s="4" t="s">
        <v>21</v>
      </c>
      <c r="D21" s="8">
        <v>3175899.58</v>
      </c>
      <c r="E21" s="8">
        <f>D21+SUM(G21:J21)</f>
        <v>3198856.2600000002</v>
      </c>
      <c r="F21" s="8">
        <f t="shared" ref="F21:F25" si="3">E21-D21</f>
        <v>22956.680000000168</v>
      </c>
      <c r="G21" s="8">
        <v>0</v>
      </c>
      <c r="H21" s="8">
        <v>127.84</v>
      </c>
      <c r="I21" s="8">
        <v>6557.54</v>
      </c>
      <c r="J21" s="8">
        <v>16271.3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454376.05</v>
      </c>
      <c r="E24" s="8">
        <f t="shared" si="4"/>
        <v>798520.03</v>
      </c>
      <c r="F24" s="8">
        <f t="shared" si="3"/>
        <v>344143.98000000004</v>
      </c>
      <c r="G24" s="8">
        <v>0</v>
      </c>
      <c r="H24" s="8">
        <v>20.38</v>
      </c>
      <c r="I24" s="8">
        <v>0</v>
      </c>
      <c r="J24" s="8">
        <v>344123.6</v>
      </c>
    </row>
    <row r="25" spans="2:12" x14ac:dyDescent="0.25">
      <c r="B25" s="4">
        <v>8998016</v>
      </c>
      <c r="C25" s="4" t="s">
        <v>25</v>
      </c>
      <c r="D25" s="8">
        <v>190924.25</v>
      </c>
      <c r="E25" s="8">
        <f>D25+SUM(G25:J25)</f>
        <v>193774.92</v>
      </c>
      <c r="F25" s="8">
        <f t="shared" si="3"/>
        <v>2850.6700000000128</v>
      </c>
      <c r="G25" s="8">
        <v>0</v>
      </c>
      <c r="H25" s="8">
        <v>33.15</v>
      </c>
      <c r="I25" s="8">
        <v>227.92</v>
      </c>
      <c r="J25" s="8">
        <v>2589.6</v>
      </c>
    </row>
    <row r="27" spans="2:12" x14ac:dyDescent="0.25">
      <c r="B27" s="9"/>
      <c r="C27" s="9" t="s">
        <v>26</v>
      </c>
      <c r="D27" s="10">
        <f>SUM(D20:D25)</f>
        <v>4754168.1900000004</v>
      </c>
      <c r="E27" s="10">
        <f>SUM(E20:E25)</f>
        <v>4925021.5</v>
      </c>
      <c r="F27" s="10">
        <f>E27-D27</f>
        <v>170853.30999999959</v>
      </c>
      <c r="G27" s="10">
        <f t="shared" ref="G27:J27" si="5">SUM(G20:G25)</f>
        <v>-14.28</v>
      </c>
      <c r="H27" s="10">
        <f t="shared" si="5"/>
        <v>234.99</v>
      </c>
      <c r="I27" s="10">
        <f t="shared" si="5"/>
        <v>7604.4400000000005</v>
      </c>
      <c r="J27" s="10">
        <f t="shared" si="5"/>
        <v>163028.15999999997</v>
      </c>
    </row>
    <row r="29" spans="2:12" x14ac:dyDescent="0.25">
      <c r="B29" s="9"/>
      <c r="C29" s="9" t="s">
        <v>27</v>
      </c>
      <c r="D29" s="10">
        <f>D27+D14</f>
        <v>6062670.4600000009</v>
      </c>
      <c r="E29" s="10">
        <f>E27+E14</f>
        <v>6252954.9000000004</v>
      </c>
      <c r="F29" s="10">
        <f>E29-D29</f>
        <v>190284.43999999948</v>
      </c>
      <c r="G29" s="10">
        <f>G27+G14</f>
        <v>-14.28</v>
      </c>
      <c r="H29" s="10">
        <f>H27+H14</f>
        <v>458.32000000000005</v>
      </c>
      <c r="I29" s="10">
        <f>I27+I14</f>
        <v>9154.32</v>
      </c>
      <c r="J29" s="10">
        <f>J27+J14</f>
        <v>180686.07999999996</v>
      </c>
    </row>
  </sheetData>
  <mergeCells count="1">
    <mergeCell ref="D4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34"/>
  <sheetViews>
    <sheetView topLeftCell="A7" workbookViewId="0">
      <selection activeCell="D14" sqref="D14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8.42578125" bestFit="1" customWidth="1"/>
    <col min="9" max="9" width="10.28515625" customWidth="1"/>
    <col min="10" max="10" width="13.7109375" customWidth="1"/>
    <col min="11" max="11" width="2.7109375" customWidth="1"/>
  </cols>
  <sheetData>
    <row r="2" spans="2:12" s="2" customFormat="1" ht="15.75" x14ac:dyDescent="0.25">
      <c r="B2" s="1" t="s">
        <v>0</v>
      </c>
    </row>
    <row r="5" spans="2:12" ht="15.75" thickBot="1" x14ac:dyDescent="0.3">
      <c r="B5" s="3" t="s">
        <v>1</v>
      </c>
    </row>
    <row r="6" spans="2:12" ht="15" customHeight="1" x14ac:dyDescent="0.25">
      <c r="D6" s="17" t="s">
        <v>46</v>
      </c>
    </row>
    <row r="7" spans="2:12" ht="15.75" thickBot="1" x14ac:dyDescent="0.3">
      <c r="D7" s="18"/>
    </row>
    <row r="8" spans="2:12" ht="57" customHeight="1" x14ac:dyDescent="0.25">
      <c r="B8" s="4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6" t="s">
        <v>9</v>
      </c>
      <c r="I8" s="6" t="s">
        <v>10</v>
      </c>
      <c r="J8" s="6" t="s">
        <v>38</v>
      </c>
      <c r="K8" t="s">
        <v>31</v>
      </c>
      <c r="L8" t="s">
        <v>33</v>
      </c>
    </row>
    <row r="9" spans="2:12" hidden="1" x14ac:dyDescent="0.25">
      <c r="B9" s="4">
        <v>8998123</v>
      </c>
      <c r="C9" s="4" t="s">
        <v>42</v>
      </c>
      <c r="D9" s="8">
        <f>'Jan 2016'!E9</f>
        <v>0</v>
      </c>
      <c r="E9" s="8">
        <f t="shared" ref="E9:E13" si="0">D9+SUM(G9:J9)</f>
        <v>0</v>
      </c>
      <c r="F9" s="8">
        <f t="shared" ref="F9:F14" si="1">E9-D9</f>
        <v>0</v>
      </c>
      <c r="G9" s="8">
        <v>0</v>
      </c>
      <c r="H9" s="8">
        <v>0</v>
      </c>
      <c r="I9" s="8">
        <v>0</v>
      </c>
      <c r="J9" s="8">
        <v>0</v>
      </c>
    </row>
    <row r="10" spans="2:12" hidden="1" x14ac:dyDescent="0.25">
      <c r="B10" s="4">
        <v>8998118</v>
      </c>
      <c r="C10" s="4" t="s">
        <v>43</v>
      </c>
      <c r="D10" s="8">
        <f>'Jan 2016'!E10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2:12" hidden="1" x14ac:dyDescent="0.25">
      <c r="B11" s="4">
        <v>8998106</v>
      </c>
      <c r="C11" s="4" t="s">
        <v>44</v>
      </c>
      <c r="D11" s="8">
        <f>'Jan 2016'!E11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2:12" hidden="1" x14ac:dyDescent="0.25">
      <c r="B12" s="4">
        <v>8998099</v>
      </c>
      <c r="C12" s="4" t="s">
        <v>45</v>
      </c>
      <c r="D12" s="8">
        <f>'Jan 2016'!E12</f>
        <v>0</v>
      </c>
      <c r="E12" s="8">
        <f t="shared" si="0"/>
        <v>0</v>
      </c>
      <c r="F12" s="8">
        <f t="shared" si="1"/>
        <v>0</v>
      </c>
      <c r="G12" s="8">
        <v>0</v>
      </c>
      <c r="H12" s="8">
        <v>0</v>
      </c>
      <c r="I12" s="8">
        <v>0</v>
      </c>
      <c r="J12" s="8">
        <v>0</v>
      </c>
    </row>
    <row r="13" spans="2:12" x14ac:dyDescent="0.25">
      <c r="B13" s="4">
        <v>8998045</v>
      </c>
      <c r="C13" s="4" t="s">
        <v>16</v>
      </c>
      <c r="D13" s="8">
        <f>'Feb 2016'!E13</f>
        <v>0</v>
      </c>
      <c r="E13" s="8">
        <f t="shared" si="0"/>
        <v>0</v>
      </c>
      <c r="F13" s="8">
        <f t="shared" si="1"/>
        <v>0</v>
      </c>
      <c r="G13" s="8">
        <v>0</v>
      </c>
      <c r="H13" s="8">
        <v>0</v>
      </c>
      <c r="I13" s="8">
        <v>0</v>
      </c>
      <c r="J13" s="8">
        <v>0</v>
      </c>
    </row>
    <row r="14" spans="2:12" x14ac:dyDescent="0.25">
      <c r="B14" s="4">
        <v>8998022</v>
      </c>
      <c r="C14" s="4" t="s">
        <v>17</v>
      </c>
      <c r="D14" s="8">
        <f>'Feb 2016'!E14</f>
        <v>364411.12</v>
      </c>
      <c r="E14" s="8">
        <f>D14+SUM(G14:J14)</f>
        <v>364590.21</v>
      </c>
      <c r="F14" s="8">
        <f t="shared" si="1"/>
        <v>179.09000000002561</v>
      </c>
      <c r="G14" s="8">
        <v>0</v>
      </c>
      <c r="H14" s="8">
        <v>1.69</v>
      </c>
      <c r="I14" s="8">
        <v>0</v>
      </c>
      <c r="J14" s="8">
        <v>177.4</v>
      </c>
    </row>
    <row r="16" spans="2:12" x14ac:dyDescent="0.25">
      <c r="B16" s="9"/>
      <c r="C16" s="9" t="s">
        <v>18</v>
      </c>
      <c r="D16" s="10">
        <f>SUM(D9:D14)</f>
        <v>364411.12</v>
      </c>
      <c r="E16" s="10">
        <f>SUM(E9:E14)</f>
        <v>364590.21</v>
      </c>
      <c r="F16" s="10">
        <f>E16-D16</f>
        <v>179.09000000002561</v>
      </c>
      <c r="G16" s="10">
        <f t="shared" ref="G16:J16" si="2">SUM(G9:G14)</f>
        <v>0</v>
      </c>
      <c r="H16" s="10">
        <f t="shared" si="2"/>
        <v>1.69</v>
      </c>
      <c r="I16" s="10">
        <f t="shared" si="2"/>
        <v>0</v>
      </c>
      <c r="J16" s="10">
        <f t="shared" si="2"/>
        <v>177.4</v>
      </c>
    </row>
    <row r="18" spans="2:12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</row>
    <row r="19" spans="2:12" ht="15.75" thickTop="1" x14ac:dyDescent="0.25"/>
    <row r="21" spans="2:12" x14ac:dyDescent="0.25">
      <c r="B21" s="3" t="s">
        <v>19</v>
      </c>
    </row>
    <row r="22" spans="2:12" ht="15" customHeight="1" x14ac:dyDescent="0.25"/>
    <row r="23" spans="2:12" ht="35.25" customHeight="1" x14ac:dyDescent="0.25">
      <c r="D23" s="6" t="str">
        <f>D6</f>
        <v>3/1 - 3/31/16 Current Period</v>
      </c>
    </row>
    <row r="24" spans="2:12" ht="60" x14ac:dyDescent="0.25">
      <c r="B24" s="4" t="s">
        <v>3</v>
      </c>
      <c r="C24" s="4" t="s">
        <v>4</v>
      </c>
      <c r="D24" s="6" t="str">
        <f>D8</f>
        <v>Beginning Current Month Market Value</v>
      </c>
      <c r="E24" s="6" t="str">
        <f>E8</f>
        <v>Ending Current Month Market Value</v>
      </c>
      <c r="F24" s="7" t="s">
        <v>7</v>
      </c>
      <c r="G24" s="6" t="s">
        <v>8</v>
      </c>
      <c r="H24" s="6" t="s">
        <v>9</v>
      </c>
      <c r="I24" s="6" t="s">
        <v>10</v>
      </c>
      <c r="J24" s="6" t="s">
        <v>38</v>
      </c>
      <c r="K24" t="s">
        <v>31</v>
      </c>
      <c r="L24" t="s">
        <v>33</v>
      </c>
    </row>
    <row r="25" spans="2:12" x14ac:dyDescent="0.25">
      <c r="B25" s="4">
        <v>8998083</v>
      </c>
      <c r="C25" s="4" t="s">
        <v>20</v>
      </c>
      <c r="D25" s="8">
        <f>'Feb 2016'!E25</f>
        <v>501564.70000000013</v>
      </c>
      <c r="E25" s="14">
        <f t="shared" ref="E25:E29" si="3">D25+SUM(G25:J25)</f>
        <v>530636.64000000013</v>
      </c>
      <c r="F25" s="8">
        <f t="shared" ref="F25:F30" si="4">E25-D25</f>
        <v>29071.940000000002</v>
      </c>
      <c r="G25" s="8">
        <v>-42.6</v>
      </c>
      <c r="H25" s="8">
        <v>2.82</v>
      </c>
      <c r="I25" s="8">
        <v>988.02</v>
      </c>
      <c r="J25" s="8">
        <v>28123.7</v>
      </c>
    </row>
    <row r="26" spans="2:12" x14ac:dyDescent="0.25">
      <c r="B26" s="4">
        <v>8998074</v>
      </c>
      <c r="C26" s="4" t="s">
        <v>21</v>
      </c>
      <c r="D26" s="8">
        <f>'Feb 2016'!E26</f>
        <v>2396828.6</v>
      </c>
      <c r="E26" s="8">
        <f t="shared" si="3"/>
        <v>2411555.96</v>
      </c>
      <c r="F26" s="8">
        <f t="shared" si="4"/>
        <v>14727.35999999987</v>
      </c>
      <c r="G26" s="8">
        <v>0</v>
      </c>
      <c r="H26" s="8">
        <v>7.24</v>
      </c>
      <c r="I26" s="8">
        <v>3702.07</v>
      </c>
      <c r="J26" s="8">
        <v>11018.05</v>
      </c>
    </row>
    <row r="27" spans="2:12" hidden="1" x14ac:dyDescent="0.25">
      <c r="B27" s="4">
        <v>8998067</v>
      </c>
      <c r="C27" s="4" t="s">
        <v>22</v>
      </c>
      <c r="D27" s="8">
        <f>'Feb 2016'!E27</f>
        <v>0</v>
      </c>
      <c r="E27" s="8">
        <f t="shared" si="3"/>
        <v>0</v>
      </c>
      <c r="F27" s="8">
        <f t="shared" si="4"/>
        <v>0</v>
      </c>
      <c r="G27" s="8">
        <v>0</v>
      </c>
      <c r="H27" s="8">
        <v>0</v>
      </c>
      <c r="I27" s="8">
        <v>0</v>
      </c>
      <c r="J27" s="8">
        <v>0</v>
      </c>
    </row>
    <row r="28" spans="2:12" hidden="1" x14ac:dyDescent="0.25">
      <c r="B28" s="4">
        <v>8998052</v>
      </c>
      <c r="C28" s="4" t="s">
        <v>23</v>
      </c>
      <c r="D28" s="8">
        <f>'Feb 2016'!E28</f>
        <v>0</v>
      </c>
      <c r="E28" s="8">
        <f t="shared" si="3"/>
        <v>0</v>
      </c>
      <c r="F28" s="8">
        <f t="shared" si="4"/>
        <v>0</v>
      </c>
      <c r="G28" s="8">
        <v>0</v>
      </c>
      <c r="H28" s="8">
        <v>0</v>
      </c>
      <c r="I28" s="8">
        <v>0</v>
      </c>
      <c r="J28" s="8">
        <v>0</v>
      </c>
    </row>
    <row r="29" spans="2:12" x14ac:dyDescent="0.25">
      <c r="B29" s="4">
        <v>8998031</v>
      </c>
      <c r="C29" s="4" t="s">
        <v>24</v>
      </c>
      <c r="D29" s="8">
        <f>'Feb 2016'!E29</f>
        <v>343236.18</v>
      </c>
      <c r="E29" s="8">
        <f t="shared" si="3"/>
        <v>369693.52</v>
      </c>
      <c r="F29" s="8">
        <f t="shared" si="4"/>
        <v>26457.340000000026</v>
      </c>
      <c r="G29" s="8">
        <v>0</v>
      </c>
      <c r="H29" s="8">
        <v>40.01</v>
      </c>
      <c r="I29" s="8">
        <v>0</v>
      </c>
      <c r="J29" s="8">
        <v>26417.33</v>
      </c>
    </row>
    <row r="30" spans="2:12" x14ac:dyDescent="0.25">
      <c r="B30" s="4">
        <v>8998016</v>
      </c>
      <c r="C30" s="4" t="s">
        <v>25</v>
      </c>
      <c r="D30" s="8">
        <f>'Feb 2016'!E30</f>
        <v>223793.48000000004</v>
      </c>
      <c r="E30" s="8">
        <f>D30+SUM(G30:J30)</f>
        <v>223904.11000000004</v>
      </c>
      <c r="F30" s="8">
        <f t="shared" si="4"/>
        <v>110.63000000000466</v>
      </c>
      <c r="G30" s="8">
        <v>0</v>
      </c>
      <c r="H30" s="8">
        <v>5.78</v>
      </c>
      <c r="I30" s="8">
        <v>0</v>
      </c>
      <c r="J30" s="8">
        <v>104.85</v>
      </c>
    </row>
    <row r="32" spans="2:12" x14ac:dyDescent="0.25">
      <c r="B32" s="9"/>
      <c r="C32" s="9" t="s">
        <v>26</v>
      </c>
      <c r="D32" s="10">
        <f>SUM(D25:D30)</f>
        <v>3465422.9600000004</v>
      </c>
      <c r="E32" s="10">
        <f>SUM(E25:E30)</f>
        <v>3535790.23</v>
      </c>
      <c r="F32" s="10">
        <f>E32-D32</f>
        <v>70367.269999999553</v>
      </c>
      <c r="G32" s="10">
        <f t="shared" ref="G32:J32" si="5">SUM(G25:G30)</f>
        <v>-42.6</v>
      </c>
      <c r="H32" s="10">
        <f t="shared" si="5"/>
        <v>55.85</v>
      </c>
      <c r="I32" s="10">
        <f t="shared" si="5"/>
        <v>4690.09</v>
      </c>
      <c r="J32" s="10">
        <f t="shared" si="5"/>
        <v>65663.930000000008</v>
      </c>
    </row>
    <row r="34" spans="2:10" x14ac:dyDescent="0.25">
      <c r="B34" s="9"/>
      <c r="C34" s="9" t="s">
        <v>27</v>
      </c>
      <c r="D34" s="10">
        <f>D32+D16</f>
        <v>3829834.0800000005</v>
      </c>
      <c r="E34" s="10">
        <f>E32+E16</f>
        <v>3900380.44</v>
      </c>
      <c r="F34" s="10">
        <f>E34-D34</f>
        <v>70546.359999999404</v>
      </c>
      <c r="G34" s="10">
        <f t="shared" ref="G34:J34" si="6">G32+G16</f>
        <v>-42.6</v>
      </c>
      <c r="H34" s="10">
        <f t="shared" si="6"/>
        <v>57.54</v>
      </c>
      <c r="I34" s="10">
        <f t="shared" si="6"/>
        <v>4690.09</v>
      </c>
      <c r="J34" s="10">
        <f t="shared" si="6"/>
        <v>65841.33</v>
      </c>
    </row>
  </sheetData>
  <mergeCells count="1">
    <mergeCell ref="D6:D7"/>
  </mergeCells>
  <pageMargins left="0.1" right="0.1" top="0.75" bottom="0.2" header="0.3" footer="0.3"/>
  <pageSetup scale="5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F98E-AF34-4304-BA04-FD59315E40E9}">
  <dimension ref="A1:P29"/>
  <sheetViews>
    <sheetView zoomScale="90" zoomScaleNormal="90" workbookViewId="0">
      <selection activeCell="D26" sqref="D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85546875" bestFit="1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127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1327933.3999999999</v>
      </c>
      <c r="E12" s="14">
        <f t="shared" si="0"/>
        <v>1332712.6599999999</v>
      </c>
      <c r="F12" s="8">
        <f t="shared" si="1"/>
        <v>4779.2600000000093</v>
      </c>
      <c r="G12" s="8">
        <v>0</v>
      </c>
      <c r="H12" s="8">
        <v>94.51</v>
      </c>
      <c r="I12" s="8">
        <v>3326.6</v>
      </c>
      <c r="J12" s="8">
        <v>1358.15</v>
      </c>
    </row>
    <row r="14" spans="1:16" x14ac:dyDescent="0.25">
      <c r="B14" s="9"/>
      <c r="C14" s="9" t="s">
        <v>18</v>
      </c>
      <c r="D14" s="10">
        <f>SUM(D7:D12)</f>
        <v>1327933.3999999999</v>
      </c>
      <c r="E14" s="10">
        <f>SUM(E7:E12)</f>
        <v>1332712.6599999999</v>
      </c>
      <c r="F14" s="10">
        <f>E14-D14</f>
        <v>4779.2600000000093</v>
      </c>
      <c r="G14" s="10">
        <f t="shared" ref="G14:J14" si="2">SUM(G7:G12)</f>
        <v>0</v>
      </c>
      <c r="H14" s="10">
        <f t="shared" si="2"/>
        <v>94.51</v>
      </c>
      <c r="I14" s="10">
        <f t="shared" si="2"/>
        <v>3326.6</v>
      </c>
      <c r="J14" s="10">
        <f t="shared" si="2"/>
        <v>1358.15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12/1 - 12/31/22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733870.29</v>
      </c>
      <c r="E20" s="14">
        <f>D20+SUM(G20:J20)</f>
        <v>692996.03</v>
      </c>
      <c r="F20" s="8">
        <f>E20-D20</f>
        <v>-40874.260000000009</v>
      </c>
      <c r="G20" s="8">
        <v>-59.04</v>
      </c>
      <c r="H20" s="8">
        <v>51.87</v>
      </c>
      <c r="I20" s="8">
        <v>999.65</v>
      </c>
      <c r="J20" s="8">
        <v>-41866.74</v>
      </c>
      <c r="L20" s="16"/>
    </row>
    <row r="21" spans="2:12" x14ac:dyDescent="0.25">
      <c r="B21" s="4">
        <v>8998074</v>
      </c>
      <c r="C21" s="4" t="s">
        <v>21</v>
      </c>
      <c r="D21" s="8">
        <v>3198856.26</v>
      </c>
      <c r="E21" s="8">
        <f>D21+SUM(G21:J21)</f>
        <v>3209231.6199999996</v>
      </c>
      <c r="F21" s="8">
        <f t="shared" ref="F21:F25" si="3">E21-D21</f>
        <v>10375.35999999987</v>
      </c>
      <c r="G21" s="8">
        <v>0</v>
      </c>
      <c r="H21" s="8">
        <v>153.02000000000001</v>
      </c>
      <c r="I21" s="8">
        <v>13535.91</v>
      </c>
      <c r="J21" s="8">
        <v>-3313.57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798520.03</v>
      </c>
      <c r="E24" s="8">
        <f t="shared" si="4"/>
        <v>782764.18</v>
      </c>
      <c r="F24" s="8">
        <f t="shared" si="3"/>
        <v>-15755.849999999977</v>
      </c>
      <c r="G24" s="8">
        <v>0</v>
      </c>
      <c r="H24" s="8">
        <v>113.74</v>
      </c>
      <c r="I24" s="8">
        <v>2948.31</v>
      </c>
      <c r="J24" s="8">
        <v>-18817.900000000001</v>
      </c>
    </row>
    <row r="25" spans="2:12" x14ac:dyDescent="0.25">
      <c r="B25" s="4">
        <v>8998016</v>
      </c>
      <c r="C25" s="4" t="s">
        <v>25</v>
      </c>
      <c r="D25" s="8">
        <v>193774.92</v>
      </c>
      <c r="E25" s="8">
        <f>D25+SUM(G25:J25)</f>
        <v>194470.03</v>
      </c>
      <c r="F25" s="8">
        <f t="shared" si="3"/>
        <v>695.10999999998603</v>
      </c>
      <c r="G25" s="8">
        <v>0</v>
      </c>
      <c r="H25" s="8">
        <v>14.93</v>
      </c>
      <c r="I25" s="8">
        <v>487.46</v>
      </c>
      <c r="J25" s="8">
        <v>192.72</v>
      </c>
    </row>
    <row r="27" spans="2:12" x14ac:dyDescent="0.25">
      <c r="B27" s="9"/>
      <c r="C27" s="9" t="s">
        <v>26</v>
      </c>
      <c r="D27" s="10">
        <f>SUM(D20:D25)</f>
        <v>4925021.5</v>
      </c>
      <c r="E27" s="10">
        <f>SUM(E20:E25)</f>
        <v>4879461.8599999994</v>
      </c>
      <c r="F27" s="10">
        <f>E27-D27</f>
        <v>-45559.640000000596</v>
      </c>
      <c r="G27" s="10">
        <f t="shared" ref="G27:J27" si="5">SUM(G20:G25)</f>
        <v>-59.04</v>
      </c>
      <c r="H27" s="10">
        <f t="shared" si="5"/>
        <v>333.56</v>
      </c>
      <c r="I27" s="10">
        <f t="shared" si="5"/>
        <v>17971.329999999998</v>
      </c>
      <c r="J27" s="10">
        <f t="shared" si="5"/>
        <v>-63805.49</v>
      </c>
    </row>
    <row r="29" spans="2:12" x14ac:dyDescent="0.25">
      <c r="B29" s="9"/>
      <c r="C29" s="9" t="s">
        <v>27</v>
      </c>
      <c r="D29" s="10">
        <f>D27+D14</f>
        <v>6252954.9000000004</v>
      </c>
      <c r="E29" s="10">
        <f>E27+E14</f>
        <v>6212174.5199999996</v>
      </c>
      <c r="F29" s="10">
        <f>E29-D29</f>
        <v>-40780.38000000082</v>
      </c>
      <c r="G29" s="10">
        <f>G27+G14</f>
        <v>-59.04</v>
      </c>
      <c r="H29" s="10">
        <f>H27+H14</f>
        <v>428.07</v>
      </c>
      <c r="I29" s="10">
        <f>I27+I14</f>
        <v>21297.929999999997</v>
      </c>
      <c r="J29" s="10">
        <f>J27+J14</f>
        <v>-62447.34</v>
      </c>
    </row>
  </sheetData>
  <mergeCells count="1">
    <mergeCell ref="D4:D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777B-9F9A-4889-991F-4D02D0B895B8}">
  <dimension ref="A1:P29"/>
  <sheetViews>
    <sheetView topLeftCell="A12" zoomScale="90" zoomScaleNormal="90" workbookViewId="0">
      <selection activeCell="K25" sqref="K25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85546875" bestFit="1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128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1332712.67</v>
      </c>
      <c r="E12" s="14">
        <f t="shared" si="0"/>
        <v>1349021.69</v>
      </c>
      <c r="F12" s="8">
        <f t="shared" si="1"/>
        <v>16309.020000000019</v>
      </c>
      <c r="G12" s="8">
        <v>-276.23</v>
      </c>
      <c r="H12" s="8">
        <v>18.52</v>
      </c>
      <c r="I12" s="8">
        <v>0</v>
      </c>
      <c r="J12" s="8">
        <v>16566.73</v>
      </c>
    </row>
    <row r="14" spans="1:16" x14ac:dyDescent="0.25">
      <c r="B14" s="9"/>
      <c r="C14" s="9" t="s">
        <v>18</v>
      </c>
      <c r="D14" s="10">
        <f>SUM(D7:D12)</f>
        <v>1332712.67</v>
      </c>
      <c r="E14" s="10">
        <f>SUM(E7:E12)</f>
        <v>1349021.69</v>
      </c>
      <c r="F14" s="10">
        <f>E14-D14</f>
        <v>16309.020000000019</v>
      </c>
      <c r="G14" s="10">
        <f t="shared" ref="G14:J14" si="2">SUM(G7:G12)</f>
        <v>-276.23</v>
      </c>
      <c r="H14" s="10">
        <f t="shared" si="2"/>
        <v>18.52</v>
      </c>
      <c r="I14" s="10">
        <f t="shared" si="2"/>
        <v>0</v>
      </c>
      <c r="J14" s="10">
        <f t="shared" si="2"/>
        <v>16566.73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1/1 - 1/31/23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692996.03</v>
      </c>
      <c r="E20" s="14">
        <f>D20+SUM(G20:J20)</f>
        <v>749232.44000000006</v>
      </c>
      <c r="F20" s="8">
        <f>E20-D20</f>
        <v>56236.410000000033</v>
      </c>
      <c r="G20" s="8">
        <v>-1455.33</v>
      </c>
      <c r="H20" s="8">
        <v>70.680000000000007</v>
      </c>
      <c r="I20" s="8">
        <v>193.55</v>
      </c>
      <c r="J20" s="8">
        <v>57427.51</v>
      </c>
      <c r="L20" s="16"/>
    </row>
    <row r="21" spans="2:12" x14ac:dyDescent="0.25">
      <c r="B21" s="4">
        <v>8998074</v>
      </c>
      <c r="C21" s="4" t="s">
        <v>21</v>
      </c>
      <c r="D21" s="8">
        <v>3209231.64</v>
      </c>
      <c r="E21" s="8">
        <f>D21+SUM(G21:J21)</f>
        <v>3265836.48</v>
      </c>
      <c r="F21" s="8">
        <f t="shared" ref="F21:F25" si="3">E21-D21</f>
        <v>56604.839999999851</v>
      </c>
      <c r="G21" s="8">
        <v>-3091.26</v>
      </c>
      <c r="H21" s="8">
        <v>51.93</v>
      </c>
      <c r="I21" s="8">
        <v>0</v>
      </c>
      <c r="J21" s="8">
        <v>59644.17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782764.18</v>
      </c>
      <c r="E24" s="8">
        <f t="shared" si="4"/>
        <v>819219.91</v>
      </c>
      <c r="F24" s="8">
        <f t="shared" si="3"/>
        <v>36455.729999999981</v>
      </c>
      <c r="G24" s="8">
        <v>-652.07000000000005</v>
      </c>
      <c r="H24" s="8">
        <v>633.89</v>
      </c>
      <c r="I24" s="8">
        <v>0</v>
      </c>
      <c r="J24" s="8">
        <v>36473.910000000003</v>
      </c>
    </row>
    <row r="25" spans="2:12" x14ac:dyDescent="0.25">
      <c r="B25" s="4">
        <v>8998016</v>
      </c>
      <c r="C25" s="4" t="s">
        <v>25</v>
      </c>
      <c r="D25" s="8">
        <v>194470.03</v>
      </c>
      <c r="E25" s="8">
        <f>D25+SUM(G25:J25)</f>
        <v>196857.59</v>
      </c>
      <c r="F25" s="8">
        <f t="shared" si="3"/>
        <v>2387.5599999999977</v>
      </c>
      <c r="G25" s="8">
        <v>-39.68</v>
      </c>
      <c r="H25" s="8">
        <v>5.19</v>
      </c>
      <c r="I25" s="8">
        <v>0</v>
      </c>
      <c r="J25" s="8">
        <v>2422.0500000000002</v>
      </c>
    </row>
    <row r="27" spans="2:12" x14ac:dyDescent="0.25">
      <c r="B27" s="9"/>
      <c r="C27" s="9" t="s">
        <v>26</v>
      </c>
      <c r="D27" s="10">
        <f>SUM(D20:D25)</f>
        <v>4879461.88</v>
      </c>
      <c r="E27" s="10">
        <f>SUM(E20:E25)</f>
        <v>5031146.42</v>
      </c>
      <c r="F27" s="10">
        <f>E27-D27</f>
        <v>151684.54000000004</v>
      </c>
      <c r="G27" s="10">
        <f t="shared" ref="G27:J27" si="5">SUM(G20:G25)</f>
        <v>-5238.34</v>
      </c>
      <c r="H27" s="10">
        <f t="shared" si="5"/>
        <v>761.69</v>
      </c>
      <c r="I27" s="10">
        <f t="shared" si="5"/>
        <v>193.55</v>
      </c>
      <c r="J27" s="10">
        <f t="shared" si="5"/>
        <v>155967.63999999998</v>
      </c>
    </row>
    <row r="29" spans="2:12" x14ac:dyDescent="0.25">
      <c r="B29" s="9"/>
      <c r="C29" s="9" t="s">
        <v>27</v>
      </c>
      <c r="D29" s="10">
        <f>D27+D14</f>
        <v>6212174.5499999998</v>
      </c>
      <c r="E29" s="10">
        <f>E27+E14</f>
        <v>6380168.1099999994</v>
      </c>
      <c r="F29" s="10">
        <f>E29-D29</f>
        <v>167993.55999999959</v>
      </c>
      <c r="G29" s="10">
        <f>G27+G14</f>
        <v>-5514.57</v>
      </c>
      <c r="H29" s="10">
        <f>H27+H14</f>
        <v>780.21</v>
      </c>
      <c r="I29" s="10">
        <f>I27+I14</f>
        <v>193.55</v>
      </c>
      <c r="J29" s="10">
        <f>J27+J14</f>
        <v>172534.37</v>
      </c>
    </row>
  </sheetData>
  <mergeCells count="1">
    <mergeCell ref="D4:D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2B5-AFEA-4003-969B-5D65F97A3A7C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85546875" bestFit="1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129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1349021.69</v>
      </c>
      <c r="E12" s="14">
        <f t="shared" si="0"/>
        <v>1335660.47</v>
      </c>
      <c r="F12" s="8">
        <f t="shared" si="1"/>
        <v>-13361.219999999972</v>
      </c>
      <c r="G12" s="8">
        <v>0</v>
      </c>
      <c r="H12" s="8">
        <v>24.38</v>
      </c>
      <c r="I12" s="8">
        <v>1922.67</v>
      </c>
      <c r="J12" s="8">
        <v>-15308.27</v>
      </c>
    </row>
    <row r="14" spans="1:16" x14ac:dyDescent="0.25">
      <c r="B14" s="9"/>
      <c r="C14" s="9" t="s">
        <v>18</v>
      </c>
      <c r="D14" s="10">
        <f>SUM(D7:D12)</f>
        <v>1349021.69</v>
      </c>
      <c r="E14" s="10">
        <f>SUM(E7:E12)</f>
        <v>1335660.47</v>
      </c>
      <c r="F14" s="10">
        <f>E14-D14</f>
        <v>-13361.219999999972</v>
      </c>
      <c r="G14" s="10">
        <f t="shared" ref="G14:J14" si="2">SUM(G7:G12)</f>
        <v>0</v>
      </c>
      <c r="H14" s="10">
        <f t="shared" si="2"/>
        <v>24.38</v>
      </c>
      <c r="I14" s="10">
        <f t="shared" si="2"/>
        <v>1922.67</v>
      </c>
      <c r="J14" s="10">
        <f t="shared" si="2"/>
        <v>-15308.27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2/1 - 2/28/23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749232.44</v>
      </c>
      <c r="E20" s="14">
        <f>D20+SUM(G20:J20)</f>
        <v>735929.98</v>
      </c>
      <c r="F20" s="8">
        <f>E20-D20</f>
        <v>-13302.459999999963</v>
      </c>
      <c r="G20" s="8">
        <v>0</v>
      </c>
      <c r="H20" s="8">
        <v>77.45</v>
      </c>
      <c r="I20" s="8">
        <v>558.59</v>
      </c>
      <c r="J20" s="8">
        <v>-13938.5</v>
      </c>
      <c r="L20" s="16"/>
    </row>
    <row r="21" spans="2:12" x14ac:dyDescent="0.25">
      <c r="B21" s="4">
        <v>8998074</v>
      </c>
      <c r="C21" s="4" t="s">
        <v>21</v>
      </c>
      <c r="D21" s="8">
        <v>3265836.48</v>
      </c>
      <c r="E21" s="8">
        <f>D21+SUM(G21:J21)</f>
        <v>3204145.83</v>
      </c>
      <c r="F21" s="8">
        <f t="shared" ref="F21:F25" si="3">E21-D21</f>
        <v>-61690.649999999907</v>
      </c>
      <c r="G21" s="8">
        <v>0</v>
      </c>
      <c r="H21" s="8">
        <v>70.88</v>
      </c>
      <c r="I21" s="8">
        <v>7823.33</v>
      </c>
      <c r="J21" s="8">
        <v>-69584.86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819219.91</v>
      </c>
      <c r="E24" s="8">
        <f t="shared" si="4"/>
        <v>802681.68</v>
      </c>
      <c r="F24" s="8">
        <f t="shared" si="3"/>
        <v>-16538.229999999981</v>
      </c>
      <c r="G24" s="8">
        <v>0</v>
      </c>
      <c r="H24" s="8">
        <v>571.73</v>
      </c>
      <c r="I24" s="8">
        <v>0</v>
      </c>
      <c r="J24" s="8">
        <v>-17109.96</v>
      </c>
    </row>
    <row r="25" spans="2:12" x14ac:dyDescent="0.25">
      <c r="B25" s="4">
        <v>8998016</v>
      </c>
      <c r="C25" s="4" t="s">
        <v>25</v>
      </c>
      <c r="D25" s="8">
        <v>196857.59</v>
      </c>
      <c r="E25" s="8">
        <f>D25+SUM(G25:J25)</f>
        <v>194897.15</v>
      </c>
      <c r="F25" s="8">
        <f t="shared" si="3"/>
        <v>-1960.4400000000023</v>
      </c>
      <c r="G25" s="8">
        <v>0</v>
      </c>
      <c r="H25" s="8">
        <v>6.19</v>
      </c>
      <c r="I25" s="8">
        <v>281.74</v>
      </c>
      <c r="J25" s="8">
        <v>-2248.37</v>
      </c>
    </row>
    <row r="27" spans="2:12" x14ac:dyDescent="0.25">
      <c r="B27" s="9"/>
      <c r="C27" s="9" t="s">
        <v>26</v>
      </c>
      <c r="D27" s="10">
        <f>SUM(D20:D25)</f>
        <v>5031146.42</v>
      </c>
      <c r="E27" s="10">
        <f>SUM(E20:E25)</f>
        <v>4937654.6400000006</v>
      </c>
      <c r="F27" s="10">
        <f>E27-D27</f>
        <v>-93491.779999999329</v>
      </c>
      <c r="G27" s="10">
        <f t="shared" ref="G27:J27" si="5">SUM(G20:G25)</f>
        <v>0</v>
      </c>
      <c r="H27" s="10">
        <f t="shared" si="5"/>
        <v>726.25</v>
      </c>
      <c r="I27" s="10">
        <f t="shared" si="5"/>
        <v>8663.66</v>
      </c>
      <c r="J27" s="10">
        <f t="shared" si="5"/>
        <v>-102881.69</v>
      </c>
    </row>
    <row r="29" spans="2:12" x14ac:dyDescent="0.25">
      <c r="B29" s="9"/>
      <c r="C29" s="9" t="s">
        <v>27</v>
      </c>
      <c r="D29" s="10">
        <f>D27+D14</f>
        <v>6380168.1099999994</v>
      </c>
      <c r="E29" s="10">
        <f>E27+E14</f>
        <v>6273315.1100000003</v>
      </c>
      <c r="F29" s="10">
        <f>E29-D29</f>
        <v>-106852.99999999907</v>
      </c>
      <c r="G29" s="10">
        <f>G27+G14</f>
        <v>0</v>
      </c>
      <c r="H29" s="10">
        <f>H27+H14</f>
        <v>750.63</v>
      </c>
      <c r="I29" s="10">
        <f>I27+I14</f>
        <v>10586.33</v>
      </c>
      <c r="J29" s="10">
        <f>J27+J14</f>
        <v>-118189.96</v>
      </c>
    </row>
  </sheetData>
  <mergeCells count="1">
    <mergeCell ref="D4:D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6EE5-FCB9-4028-80A3-0A923969B805}">
  <dimension ref="A1:P29"/>
  <sheetViews>
    <sheetView zoomScale="90" zoomScaleNormal="90" workbookViewId="0">
      <selection activeCell="H20" sqref="H20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8" width="9.85546875" bestFit="1" customWidth="1"/>
    <col min="9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130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1335660.47</v>
      </c>
      <c r="E12" s="14">
        <f t="shared" si="0"/>
        <v>1353531.19</v>
      </c>
      <c r="F12" s="8">
        <f t="shared" si="1"/>
        <v>17870.719999999972</v>
      </c>
      <c r="G12" s="8">
        <v>0</v>
      </c>
      <c r="H12" s="8">
        <v>28.88</v>
      </c>
      <c r="I12" s="8">
        <v>1638.46</v>
      </c>
      <c r="J12" s="8">
        <v>16203.38</v>
      </c>
    </row>
    <row r="14" spans="1:16" x14ac:dyDescent="0.25">
      <c r="B14" s="9"/>
      <c r="C14" s="9" t="s">
        <v>18</v>
      </c>
      <c r="D14" s="10">
        <f>SUM(D7:D12)</f>
        <v>1335660.47</v>
      </c>
      <c r="E14" s="10">
        <f>SUM(E7:E12)</f>
        <v>1353531.19</v>
      </c>
      <c r="F14" s="10">
        <f>E14-D14</f>
        <v>17870.719999999972</v>
      </c>
      <c r="G14" s="10">
        <f t="shared" ref="G14:J14" si="2">SUM(G7:G12)</f>
        <v>0</v>
      </c>
      <c r="H14" s="10">
        <f t="shared" si="2"/>
        <v>28.88</v>
      </c>
      <c r="I14" s="10">
        <f t="shared" si="2"/>
        <v>1638.46</v>
      </c>
      <c r="J14" s="10">
        <f t="shared" si="2"/>
        <v>16203.38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3/1 - 3/31/23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735929.98</v>
      </c>
      <c r="E20" s="14">
        <f>D20+SUM(G20:J20)</f>
        <v>756075.71</v>
      </c>
      <c r="F20" s="8">
        <f>E20-D20</f>
        <v>20145.729999999981</v>
      </c>
      <c r="G20" s="8">
        <v>-59.15</v>
      </c>
      <c r="H20" s="8">
        <v>64.42</v>
      </c>
      <c r="I20" s="8">
        <v>959.4</v>
      </c>
      <c r="J20" s="8">
        <v>19181.060000000001</v>
      </c>
      <c r="L20" s="16"/>
    </row>
    <row r="21" spans="2:12" x14ac:dyDescent="0.25">
      <c r="B21" s="4">
        <v>8998074</v>
      </c>
      <c r="C21" s="4" t="s">
        <v>21</v>
      </c>
      <c r="D21" s="8">
        <v>3204145.83</v>
      </c>
      <c r="E21" s="8">
        <f>D21+SUM(G21:J21)</f>
        <v>3267230.5500000003</v>
      </c>
      <c r="F21" s="8">
        <f t="shared" ref="F21:F25" si="3">E21-D21</f>
        <v>63084.720000000205</v>
      </c>
      <c r="G21" s="8">
        <v>0</v>
      </c>
      <c r="H21" s="8">
        <v>87.23</v>
      </c>
      <c r="I21" s="8">
        <v>6666.89</v>
      </c>
      <c r="J21" s="8">
        <v>56330.6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802681.68</v>
      </c>
      <c r="E24" s="8">
        <f t="shared" si="4"/>
        <v>809744.75</v>
      </c>
      <c r="F24" s="8">
        <f t="shared" si="3"/>
        <v>7063.0699999999488</v>
      </c>
      <c r="G24" s="8">
        <v>0</v>
      </c>
      <c r="H24" s="8">
        <v>545.94000000000005</v>
      </c>
      <c r="I24" s="8">
        <v>0</v>
      </c>
      <c r="J24" s="8">
        <v>6517.13</v>
      </c>
    </row>
    <row r="25" spans="2:12" x14ac:dyDescent="0.25">
      <c r="B25" s="4">
        <v>8998016</v>
      </c>
      <c r="C25" s="4" t="s">
        <v>25</v>
      </c>
      <c r="D25" s="8">
        <v>194897.15</v>
      </c>
      <c r="E25" s="8">
        <f>D25+SUM(G25:J25)</f>
        <v>197511.47999999998</v>
      </c>
      <c r="F25" s="8">
        <f t="shared" si="3"/>
        <v>2614.3299999999872</v>
      </c>
      <c r="G25" s="8">
        <v>0</v>
      </c>
      <c r="H25" s="8">
        <v>6.74</v>
      </c>
      <c r="I25" s="8">
        <v>240.09</v>
      </c>
      <c r="J25" s="8">
        <v>2367.5</v>
      </c>
    </row>
    <row r="27" spans="2:12" x14ac:dyDescent="0.25">
      <c r="B27" s="9"/>
      <c r="C27" s="9" t="s">
        <v>26</v>
      </c>
      <c r="D27" s="10">
        <f>SUM(D20:D25)</f>
        <v>4937654.6400000006</v>
      </c>
      <c r="E27" s="10">
        <f>SUM(E20:E25)</f>
        <v>5030562.49</v>
      </c>
      <c r="F27" s="10">
        <f>E27-D27</f>
        <v>92907.849999999627</v>
      </c>
      <c r="G27" s="10">
        <f t="shared" ref="G27:J27" si="5">SUM(G20:G25)</f>
        <v>-59.15</v>
      </c>
      <c r="H27" s="10">
        <f t="shared" si="5"/>
        <v>704.33</v>
      </c>
      <c r="I27" s="10">
        <f t="shared" si="5"/>
        <v>7866.38</v>
      </c>
      <c r="J27" s="10">
        <f t="shared" si="5"/>
        <v>84396.290000000008</v>
      </c>
    </row>
    <row r="29" spans="2:12" x14ac:dyDescent="0.25">
      <c r="B29" s="9"/>
      <c r="C29" s="9" t="s">
        <v>27</v>
      </c>
      <c r="D29" s="10">
        <f>D27+D14</f>
        <v>6273315.1100000003</v>
      </c>
      <c r="E29" s="10">
        <f>E27+E14</f>
        <v>6384093.6799999997</v>
      </c>
      <c r="F29" s="10">
        <f>E29-D29</f>
        <v>110778.56999999937</v>
      </c>
      <c r="G29" s="10">
        <f>G27+G14</f>
        <v>-59.15</v>
      </c>
      <c r="H29" s="10">
        <f>H27+H14</f>
        <v>733.21</v>
      </c>
      <c r="I29" s="10">
        <f>I27+I14</f>
        <v>9504.84</v>
      </c>
      <c r="J29" s="10">
        <f>J27+J14</f>
        <v>100599.67000000001</v>
      </c>
    </row>
  </sheetData>
  <mergeCells count="1">
    <mergeCell ref="D4:D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DA89-FF23-476F-B836-D4B787833B1A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131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1353531.19</v>
      </c>
      <c r="E12" s="14">
        <f t="shared" si="0"/>
        <v>1361043.93</v>
      </c>
      <c r="F12" s="8">
        <f t="shared" si="1"/>
        <v>7512.7399999999907</v>
      </c>
      <c r="G12" s="8">
        <v>-264.86</v>
      </c>
      <c r="H12" s="8">
        <v>11855.16</v>
      </c>
      <c r="I12" s="8">
        <v>1890.1</v>
      </c>
      <c r="J12" s="8">
        <v>-5967.66</v>
      </c>
    </row>
    <row r="14" spans="1:16" x14ac:dyDescent="0.25">
      <c r="B14" s="9"/>
      <c r="C14" s="9" t="s">
        <v>18</v>
      </c>
      <c r="D14" s="10">
        <f>SUM(D7:D12)</f>
        <v>1353531.19</v>
      </c>
      <c r="E14" s="10">
        <f>SUM(E7:E12)</f>
        <v>1361043.93</v>
      </c>
      <c r="F14" s="10">
        <f>E14-D14</f>
        <v>7512.7399999999907</v>
      </c>
      <c r="G14" s="10">
        <f t="shared" ref="G14:J14" si="2">SUM(G7:G12)</f>
        <v>-264.86</v>
      </c>
      <c r="H14" s="10">
        <f t="shared" si="2"/>
        <v>11855.16</v>
      </c>
      <c r="I14" s="10">
        <f t="shared" si="2"/>
        <v>1890.1</v>
      </c>
      <c r="J14" s="10">
        <f t="shared" si="2"/>
        <v>-5967.66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4/1 - 4/30/23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756075.71</v>
      </c>
      <c r="E20" s="14">
        <f>D20+SUM(G20:J20)</f>
        <v>768072.13</v>
      </c>
      <c r="F20" s="8">
        <f>E20-D20</f>
        <v>11996.420000000042</v>
      </c>
      <c r="G20" s="8">
        <v>-1391.66</v>
      </c>
      <c r="H20" s="8">
        <v>75.31</v>
      </c>
      <c r="I20" s="8">
        <v>198.22</v>
      </c>
      <c r="J20" s="8">
        <v>13114.55</v>
      </c>
      <c r="L20" s="16"/>
    </row>
    <row r="21" spans="2:12" x14ac:dyDescent="0.25">
      <c r="B21" s="4">
        <v>8998074</v>
      </c>
      <c r="C21" s="4" t="s">
        <v>21</v>
      </c>
      <c r="D21" s="8">
        <v>3267230.55</v>
      </c>
      <c r="E21" s="8">
        <f>D21+SUM(G21:J21)</f>
        <v>3288472.54</v>
      </c>
      <c r="F21" s="8">
        <f t="shared" ref="F21:F25" si="3">E21-D21</f>
        <v>21241.990000000224</v>
      </c>
      <c r="G21" s="8">
        <v>-3141.48</v>
      </c>
      <c r="H21" s="8">
        <v>124.87</v>
      </c>
      <c r="I21" s="8">
        <v>7690.78</v>
      </c>
      <c r="J21" s="8">
        <v>16567.82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809744.75</v>
      </c>
      <c r="E24" s="8">
        <f t="shared" si="4"/>
        <v>811206.81</v>
      </c>
      <c r="F24" s="8">
        <f t="shared" si="3"/>
        <v>1462.0600000000559</v>
      </c>
      <c r="G24" s="8">
        <v>-799.9</v>
      </c>
      <c r="H24" s="8">
        <v>623.1</v>
      </c>
      <c r="I24" s="8">
        <v>0</v>
      </c>
      <c r="J24" s="8">
        <v>1638.86</v>
      </c>
    </row>
    <row r="25" spans="2:12" x14ac:dyDescent="0.25">
      <c r="B25" s="4">
        <v>8998016</v>
      </c>
      <c r="C25" s="4" t="s">
        <v>25</v>
      </c>
      <c r="D25" s="8">
        <v>197511.48</v>
      </c>
      <c r="E25" s="8">
        <f>D25+SUM(G25:J25)</f>
        <v>198610.65000000002</v>
      </c>
      <c r="F25" s="8">
        <f t="shared" si="3"/>
        <v>1099.1700000000128</v>
      </c>
      <c r="G25" s="8">
        <v>-38.22</v>
      </c>
      <c r="H25" s="8">
        <v>1705.82</v>
      </c>
      <c r="I25" s="8">
        <v>276.95999999999998</v>
      </c>
      <c r="J25" s="8">
        <v>-845.39</v>
      </c>
    </row>
    <row r="27" spans="2:12" x14ac:dyDescent="0.25">
      <c r="B27" s="9"/>
      <c r="C27" s="9" t="s">
        <v>26</v>
      </c>
      <c r="D27" s="10">
        <f>SUM(D20:D25)</f>
        <v>5030562.49</v>
      </c>
      <c r="E27" s="10">
        <f>SUM(E20:E25)</f>
        <v>5066362.1300000008</v>
      </c>
      <c r="F27" s="10">
        <f>E27-D27</f>
        <v>35799.640000000596</v>
      </c>
      <c r="G27" s="10">
        <f t="shared" ref="G27:J27" si="5">SUM(G20:G25)</f>
        <v>-5371.26</v>
      </c>
      <c r="H27" s="10">
        <f t="shared" si="5"/>
        <v>2529.1</v>
      </c>
      <c r="I27" s="10">
        <f t="shared" si="5"/>
        <v>8165.96</v>
      </c>
      <c r="J27" s="10">
        <f t="shared" si="5"/>
        <v>30475.84</v>
      </c>
    </row>
    <row r="29" spans="2:12" x14ac:dyDescent="0.25">
      <c r="B29" s="9"/>
      <c r="C29" s="9" t="s">
        <v>27</v>
      </c>
      <c r="D29" s="10">
        <f>D27+D14</f>
        <v>6384093.6799999997</v>
      </c>
      <c r="E29" s="10">
        <f>E27+E14</f>
        <v>6427406.0600000005</v>
      </c>
      <c r="F29" s="10">
        <f>E29-D29</f>
        <v>43312.38000000082</v>
      </c>
      <c r="G29" s="10">
        <f>G27+G14</f>
        <v>-5636.12</v>
      </c>
      <c r="H29" s="10">
        <f>H27+H14</f>
        <v>14384.26</v>
      </c>
      <c r="I29" s="10">
        <f>I27+I14</f>
        <v>10056.06</v>
      </c>
      <c r="J29" s="10">
        <f>J27+J14</f>
        <v>24508.18</v>
      </c>
    </row>
  </sheetData>
  <mergeCells count="1">
    <mergeCell ref="D4:D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C8AC-3098-439C-92E6-B73DDA5DDD6E}">
  <dimension ref="A1:P29"/>
  <sheetViews>
    <sheetView zoomScale="90" zoomScaleNormal="90" workbookViewId="0">
      <selection activeCell="J26" sqref="J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132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1361043.93</v>
      </c>
      <c r="E12" s="14">
        <f t="shared" si="0"/>
        <v>1356287.24</v>
      </c>
      <c r="F12" s="8">
        <f t="shared" si="1"/>
        <v>-4756.6899999999441</v>
      </c>
      <c r="G12" s="8">
        <v>0</v>
      </c>
      <c r="H12" s="8">
        <v>328.68</v>
      </c>
      <c r="I12" s="8">
        <v>1732.93</v>
      </c>
      <c r="J12" s="8">
        <v>-6818.3</v>
      </c>
    </row>
    <row r="14" spans="1:16" x14ac:dyDescent="0.25">
      <c r="B14" s="9"/>
      <c r="C14" s="9" t="s">
        <v>18</v>
      </c>
      <c r="D14" s="10">
        <f>SUM(D7:D12)</f>
        <v>1361043.93</v>
      </c>
      <c r="E14" s="10">
        <f>SUM(E7:E12)</f>
        <v>1356287.24</v>
      </c>
      <c r="F14" s="10">
        <f>E14-D14</f>
        <v>-4756.6899999999441</v>
      </c>
      <c r="G14" s="10">
        <f t="shared" ref="G14:J14" si="2">SUM(G7:G12)</f>
        <v>0</v>
      </c>
      <c r="H14" s="10">
        <f t="shared" si="2"/>
        <v>328.68</v>
      </c>
      <c r="I14" s="10">
        <f t="shared" si="2"/>
        <v>1732.93</v>
      </c>
      <c r="J14" s="10">
        <f t="shared" si="2"/>
        <v>-6818.3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5/1 - 5/31/23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768072.13</v>
      </c>
      <c r="E20" s="14">
        <f>D20+SUM(G20:J20)</f>
        <v>775122.27</v>
      </c>
      <c r="F20" s="8">
        <f>E20-D20</f>
        <v>7050.140000000014</v>
      </c>
      <c r="G20" s="8">
        <v>0</v>
      </c>
      <c r="H20" s="8">
        <v>78.7</v>
      </c>
      <c r="I20" s="8">
        <v>479.06</v>
      </c>
      <c r="J20" s="8">
        <v>6492.38</v>
      </c>
      <c r="L20" s="16"/>
    </row>
    <row r="21" spans="2:12" x14ac:dyDescent="0.25">
      <c r="B21" s="4">
        <v>8998074</v>
      </c>
      <c r="C21" s="4" t="s">
        <v>21</v>
      </c>
      <c r="D21" s="8">
        <v>3288472.54</v>
      </c>
      <c r="E21" s="8">
        <f>D21+SUM(G21:J21)</f>
        <v>3259224.13</v>
      </c>
      <c r="F21" s="8">
        <f t="shared" ref="F21:F25" si="3">E21-D21</f>
        <v>-29248.410000000149</v>
      </c>
      <c r="G21" s="8">
        <v>0</v>
      </c>
      <c r="H21" s="8">
        <v>149.53</v>
      </c>
      <c r="I21" s="8">
        <v>7051.27</v>
      </c>
      <c r="J21" s="8">
        <v>-36449.21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811206.81</v>
      </c>
      <c r="E24" s="8">
        <f t="shared" si="4"/>
        <v>808129.19000000006</v>
      </c>
      <c r="F24" s="8">
        <f t="shared" si="3"/>
        <v>-3077.6199999999953</v>
      </c>
      <c r="G24" s="8">
        <v>0</v>
      </c>
      <c r="H24" s="8">
        <v>3571.32</v>
      </c>
      <c r="I24" s="8">
        <v>0</v>
      </c>
      <c r="J24" s="8">
        <v>-6648.94</v>
      </c>
    </row>
    <row r="25" spans="2:12" x14ac:dyDescent="0.25">
      <c r="B25" s="4">
        <v>8998016</v>
      </c>
      <c r="C25" s="4" t="s">
        <v>25</v>
      </c>
      <c r="D25" s="8">
        <v>198610.65</v>
      </c>
      <c r="E25" s="8">
        <f>D25+SUM(G25:J25)</f>
        <v>197909.55</v>
      </c>
      <c r="F25" s="8">
        <f t="shared" si="3"/>
        <v>-701.10000000000582</v>
      </c>
      <c r="G25" s="8">
        <v>0</v>
      </c>
      <c r="H25" s="8">
        <v>50.27</v>
      </c>
      <c r="I25" s="8">
        <v>253.93</v>
      </c>
      <c r="J25" s="8">
        <v>-1005.3</v>
      </c>
    </row>
    <row r="27" spans="2:12" x14ac:dyDescent="0.25">
      <c r="B27" s="9"/>
      <c r="C27" s="9" t="s">
        <v>26</v>
      </c>
      <c r="D27" s="10">
        <f>SUM(D20:D25)</f>
        <v>5066362.1300000008</v>
      </c>
      <c r="E27" s="10">
        <f>SUM(E20:E25)</f>
        <v>5040385.1399999997</v>
      </c>
      <c r="F27" s="10">
        <f>E27-D27</f>
        <v>-25976.990000001155</v>
      </c>
      <c r="G27" s="10">
        <f t="shared" ref="G27:J27" si="5">SUM(G20:G25)</f>
        <v>0</v>
      </c>
      <c r="H27" s="10">
        <f t="shared" si="5"/>
        <v>3849.82</v>
      </c>
      <c r="I27" s="10">
        <f t="shared" si="5"/>
        <v>7784.2600000000011</v>
      </c>
      <c r="J27" s="10">
        <f t="shared" si="5"/>
        <v>-37611.07</v>
      </c>
    </row>
    <row r="29" spans="2:12" x14ac:dyDescent="0.25">
      <c r="B29" s="9"/>
      <c r="C29" s="9" t="s">
        <v>27</v>
      </c>
      <c r="D29" s="10">
        <f>D27+D14</f>
        <v>6427406.0600000005</v>
      </c>
      <c r="E29" s="10">
        <f>E27+E14</f>
        <v>6396672.3799999999</v>
      </c>
      <c r="F29" s="10">
        <f>E29-D29</f>
        <v>-30733.680000000633</v>
      </c>
      <c r="G29" s="10">
        <f>G27+G14</f>
        <v>0</v>
      </c>
      <c r="H29" s="10">
        <f>H27+H14</f>
        <v>4178.5</v>
      </c>
      <c r="I29" s="10">
        <f>I27+I14</f>
        <v>9517.19</v>
      </c>
      <c r="J29" s="10">
        <f>J27+J14</f>
        <v>-44429.37</v>
      </c>
    </row>
  </sheetData>
  <mergeCells count="1">
    <mergeCell ref="D4:D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71D6-E307-44CF-8A09-7F67D0A9EE33}">
  <dimension ref="A1:P29"/>
  <sheetViews>
    <sheetView zoomScale="90" zoomScaleNormal="90" workbookViewId="0">
      <selection activeCell="D26" sqref="D26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133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1356287.24</v>
      </c>
      <c r="E12" s="14">
        <f t="shared" si="0"/>
        <v>1352872.57</v>
      </c>
      <c r="F12" s="8">
        <f t="shared" si="1"/>
        <v>-3414.6699999999255</v>
      </c>
      <c r="G12" s="8">
        <v>0</v>
      </c>
      <c r="H12" s="8">
        <v>86.34</v>
      </c>
      <c r="I12" s="8">
        <v>2046.45</v>
      </c>
      <c r="J12" s="8">
        <v>-5547.46</v>
      </c>
    </row>
    <row r="14" spans="1:16" x14ac:dyDescent="0.25">
      <c r="B14" s="9"/>
      <c r="C14" s="9" t="s">
        <v>18</v>
      </c>
      <c r="D14" s="10">
        <f>SUM(D7:D12)</f>
        <v>1356287.24</v>
      </c>
      <c r="E14" s="10">
        <f>SUM(E7:E12)</f>
        <v>1352872.57</v>
      </c>
      <c r="F14" s="10">
        <f>E14-D14</f>
        <v>-3414.6699999999255</v>
      </c>
      <c r="G14" s="10">
        <f t="shared" ref="G14:J14" si="2">SUM(G7:G12)</f>
        <v>0</v>
      </c>
      <c r="H14" s="10">
        <f t="shared" si="2"/>
        <v>86.34</v>
      </c>
      <c r="I14" s="10">
        <f t="shared" si="2"/>
        <v>2046.45</v>
      </c>
      <c r="J14" s="10">
        <f t="shared" si="2"/>
        <v>-5547.46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6/1 - 6/30/23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775122.27</v>
      </c>
      <c r="E20" s="14">
        <f>D20+SUM(G20:J20)</f>
        <v>831110.91</v>
      </c>
      <c r="F20" s="8">
        <f>E20-D20</f>
        <v>55988.640000000014</v>
      </c>
      <c r="G20" s="8">
        <v>-63.9</v>
      </c>
      <c r="H20" s="8">
        <v>96.31</v>
      </c>
      <c r="I20" s="8">
        <v>1081.44</v>
      </c>
      <c r="J20" s="8">
        <v>54874.79</v>
      </c>
      <c r="L20" s="16"/>
    </row>
    <row r="21" spans="2:12" x14ac:dyDescent="0.25">
      <c r="B21" s="4">
        <v>8998074</v>
      </c>
      <c r="C21" s="4" t="s">
        <v>21</v>
      </c>
      <c r="D21" s="8">
        <v>3259224.13</v>
      </c>
      <c r="E21" s="8">
        <f>D21+SUM(G21:J21)</f>
        <v>3234602.6999999997</v>
      </c>
      <c r="F21" s="8">
        <f t="shared" ref="F21:F25" si="3">E21-D21</f>
        <v>-24621.430000000168</v>
      </c>
      <c r="G21" s="8">
        <v>0</v>
      </c>
      <c r="H21" s="8">
        <v>187.23</v>
      </c>
      <c r="I21" s="8">
        <v>8326.99</v>
      </c>
      <c r="J21" s="8">
        <v>-33135.65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808129.19</v>
      </c>
      <c r="E24" s="8">
        <f t="shared" si="4"/>
        <v>840465.6</v>
      </c>
      <c r="F24" s="8">
        <f t="shared" si="3"/>
        <v>32336.410000000033</v>
      </c>
      <c r="G24" s="8">
        <v>0</v>
      </c>
      <c r="H24" s="8">
        <v>696.66</v>
      </c>
      <c r="I24" s="8">
        <v>0</v>
      </c>
      <c r="J24" s="8">
        <v>31639.75</v>
      </c>
    </row>
    <row r="25" spans="2:12" x14ac:dyDescent="0.25">
      <c r="B25" s="4">
        <v>8998016</v>
      </c>
      <c r="C25" s="4" t="s">
        <v>25</v>
      </c>
      <c r="D25" s="8">
        <v>197909.55</v>
      </c>
      <c r="E25" s="8">
        <f>D25+SUM(G25:J25)</f>
        <v>197404.77</v>
      </c>
      <c r="F25" s="8">
        <f t="shared" si="3"/>
        <v>-504.77999999999884</v>
      </c>
      <c r="G25" s="8">
        <v>0</v>
      </c>
      <c r="H25" s="8">
        <v>15.76</v>
      </c>
      <c r="I25" s="8">
        <v>299.87</v>
      </c>
      <c r="J25" s="8">
        <v>-820.41</v>
      </c>
    </row>
    <row r="27" spans="2:12" x14ac:dyDescent="0.25">
      <c r="B27" s="9"/>
      <c r="C27" s="9" t="s">
        <v>26</v>
      </c>
      <c r="D27" s="10">
        <f>SUM(D20:D25)</f>
        <v>5040385.1399999997</v>
      </c>
      <c r="E27" s="10">
        <f>SUM(E20:E25)</f>
        <v>5103583.9799999995</v>
      </c>
      <c r="F27" s="10">
        <f>E27-D27</f>
        <v>63198.839999999851</v>
      </c>
      <c r="G27" s="10">
        <f t="shared" ref="G27:J27" si="5">SUM(G20:G25)</f>
        <v>-63.9</v>
      </c>
      <c r="H27" s="10">
        <f t="shared" si="5"/>
        <v>995.95999999999992</v>
      </c>
      <c r="I27" s="10">
        <f t="shared" si="5"/>
        <v>9708.3000000000011</v>
      </c>
      <c r="J27" s="10">
        <f t="shared" si="5"/>
        <v>52558.479999999996</v>
      </c>
    </row>
    <row r="29" spans="2:12" x14ac:dyDescent="0.25">
      <c r="B29" s="9"/>
      <c r="C29" s="9" t="s">
        <v>27</v>
      </c>
      <c r="D29" s="10">
        <f>D27+D14</f>
        <v>6396672.3799999999</v>
      </c>
      <c r="E29" s="10">
        <f>E27+E14</f>
        <v>6456456.5499999998</v>
      </c>
      <c r="F29" s="10">
        <f>E29-D29</f>
        <v>59784.169999999925</v>
      </c>
      <c r="G29" s="10">
        <f>G27+G14</f>
        <v>-63.9</v>
      </c>
      <c r="H29" s="10">
        <f>H27+H14</f>
        <v>1082.3</v>
      </c>
      <c r="I29" s="10">
        <f>I27+I14</f>
        <v>11754.750000000002</v>
      </c>
      <c r="J29" s="10">
        <f>J27+J14</f>
        <v>47011.02</v>
      </c>
    </row>
  </sheetData>
  <mergeCells count="1">
    <mergeCell ref="D4:D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901E-3286-4AE5-82A0-010173FEEED0}">
  <dimension ref="A1:P29"/>
  <sheetViews>
    <sheetView tabSelected="1" topLeftCell="A4" zoomScale="90" zoomScaleNormal="90" workbookViewId="0">
      <selection activeCell="J29" sqref="J29"/>
    </sheetView>
  </sheetViews>
  <sheetFormatPr defaultRowHeight="15" x14ac:dyDescent="0.25"/>
  <cols>
    <col min="1" max="1" width="2.42578125" customWidth="1"/>
    <col min="3" max="3" width="37.28515625" bestFit="1" customWidth="1"/>
    <col min="4" max="4" width="14.28515625" customWidth="1"/>
    <col min="5" max="5" width="15.28515625" customWidth="1"/>
    <col min="6" max="6" width="13.28515625" customWidth="1"/>
    <col min="7" max="7" width="15.28515625" customWidth="1"/>
    <col min="8" max="9" width="11" bestFit="1" customWidth="1"/>
    <col min="10" max="10" width="13.7109375" customWidth="1"/>
    <col min="11" max="11" width="2.7109375" customWidth="1"/>
  </cols>
  <sheetData>
    <row r="1" spans="1:16" ht="15.75" x14ac:dyDescent="0.25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15.75" thickBot="1" x14ac:dyDescent="0.3">
      <c r="B3" s="3" t="s">
        <v>1</v>
      </c>
    </row>
    <row r="4" spans="1:16" x14ac:dyDescent="0.25">
      <c r="D4" s="17" t="s">
        <v>134</v>
      </c>
    </row>
    <row r="5" spans="1:16" ht="12.6" customHeight="1" thickBot="1" x14ac:dyDescent="0.3">
      <c r="D5" s="18"/>
    </row>
    <row r="6" spans="1:16" ht="60" x14ac:dyDescent="0.25">
      <c r="B6" s="4" t="s">
        <v>3</v>
      </c>
      <c r="C6" s="4" t="s">
        <v>4</v>
      </c>
      <c r="D6" s="5" t="s">
        <v>5</v>
      </c>
      <c r="E6" s="6" t="s">
        <v>6</v>
      </c>
      <c r="F6" s="4" t="s">
        <v>7</v>
      </c>
      <c r="G6" s="6" t="s">
        <v>8</v>
      </c>
      <c r="H6" s="6" t="s">
        <v>9</v>
      </c>
      <c r="I6" s="6" t="s">
        <v>10</v>
      </c>
      <c r="J6" s="6" t="s">
        <v>38</v>
      </c>
      <c r="K6" t="s">
        <v>31</v>
      </c>
      <c r="L6" t="s">
        <v>33</v>
      </c>
    </row>
    <row r="7" spans="1:16" hidden="1" x14ac:dyDescent="0.25">
      <c r="B7" s="4">
        <v>8998123</v>
      </c>
      <c r="C7" s="4" t="s">
        <v>42</v>
      </c>
      <c r="D7" s="8">
        <f>'Jan 2016'!E9</f>
        <v>0</v>
      </c>
      <c r="E7" s="8">
        <f t="shared" ref="E7:E12" si="0">D7+SUM(G7:J7)</f>
        <v>0</v>
      </c>
      <c r="F7" s="8">
        <f t="shared" ref="F7:F12" si="1">E7-D7</f>
        <v>0</v>
      </c>
      <c r="G7" s="8">
        <v>0</v>
      </c>
      <c r="H7" s="8">
        <v>0</v>
      </c>
      <c r="I7" s="8">
        <v>0</v>
      </c>
      <c r="J7" s="8">
        <v>0</v>
      </c>
    </row>
    <row r="8" spans="1:16" hidden="1" x14ac:dyDescent="0.25">
      <c r="B8" s="4">
        <v>8998118</v>
      </c>
      <c r="C8" s="4" t="s">
        <v>43</v>
      </c>
      <c r="D8" s="8">
        <f>'Jan 2016'!E10</f>
        <v>0</v>
      </c>
      <c r="E8" s="8">
        <f t="shared" si="0"/>
        <v>0</v>
      </c>
      <c r="F8" s="8">
        <f t="shared" si="1"/>
        <v>0</v>
      </c>
      <c r="G8" s="8">
        <v>0</v>
      </c>
      <c r="H8" s="8">
        <v>0</v>
      </c>
      <c r="I8" s="8">
        <v>0</v>
      </c>
      <c r="J8" s="8">
        <v>0</v>
      </c>
    </row>
    <row r="9" spans="1:16" hidden="1" x14ac:dyDescent="0.25">
      <c r="B9" s="4">
        <v>8998106</v>
      </c>
      <c r="C9" s="4" t="s">
        <v>44</v>
      </c>
      <c r="D9" s="8">
        <f>'Jan 2016'!E11</f>
        <v>0</v>
      </c>
      <c r="E9" s="8">
        <f t="shared" si="0"/>
        <v>0</v>
      </c>
      <c r="F9" s="8">
        <f t="shared" si="1"/>
        <v>0</v>
      </c>
      <c r="G9" s="8">
        <v>0</v>
      </c>
      <c r="H9" s="8">
        <v>0</v>
      </c>
      <c r="I9" s="8">
        <v>0</v>
      </c>
      <c r="J9" s="8">
        <v>0</v>
      </c>
    </row>
    <row r="10" spans="1:16" hidden="1" x14ac:dyDescent="0.25">
      <c r="B10" s="4">
        <v>8998099</v>
      </c>
      <c r="C10" s="4" t="s">
        <v>45</v>
      </c>
      <c r="D10" s="8">
        <f>'Jan 2016'!E12</f>
        <v>0</v>
      </c>
      <c r="E10" s="8">
        <f t="shared" si="0"/>
        <v>0</v>
      </c>
      <c r="F10" s="8">
        <f t="shared" si="1"/>
        <v>0</v>
      </c>
      <c r="G10" s="8">
        <v>0</v>
      </c>
      <c r="H10" s="8">
        <v>0</v>
      </c>
      <c r="I10" s="8">
        <v>0</v>
      </c>
      <c r="J10" s="8">
        <v>0</v>
      </c>
    </row>
    <row r="11" spans="1:16" hidden="1" x14ac:dyDescent="0.25">
      <c r="B11" s="4">
        <v>8998045</v>
      </c>
      <c r="C11" s="4" t="s">
        <v>16</v>
      </c>
      <c r="D11" s="8">
        <f>'October 2016'!E13</f>
        <v>0</v>
      </c>
      <c r="E11" s="8">
        <f t="shared" si="0"/>
        <v>0</v>
      </c>
      <c r="F11" s="8">
        <f t="shared" si="1"/>
        <v>0</v>
      </c>
      <c r="G11" s="8">
        <v>0</v>
      </c>
      <c r="H11" s="8">
        <v>0</v>
      </c>
      <c r="I11" s="8">
        <v>0</v>
      </c>
      <c r="J11" s="8">
        <v>0</v>
      </c>
    </row>
    <row r="12" spans="1:16" x14ac:dyDescent="0.25">
      <c r="B12" s="4">
        <v>8998022</v>
      </c>
      <c r="C12" s="4" t="s">
        <v>17</v>
      </c>
      <c r="D12" s="8">
        <v>1352872.57</v>
      </c>
      <c r="E12" s="14">
        <f t="shared" si="0"/>
        <v>1355425.99</v>
      </c>
      <c r="F12" s="8">
        <f t="shared" si="1"/>
        <v>2553.4199999999255</v>
      </c>
      <c r="G12" s="8">
        <v>-270.97000000000003</v>
      </c>
      <c r="H12" s="8">
        <v>6753.83</v>
      </c>
      <c r="I12" s="8">
        <v>1708.5</v>
      </c>
      <c r="J12" s="8">
        <v>-5637.94</v>
      </c>
    </row>
    <row r="14" spans="1:16" x14ac:dyDescent="0.25">
      <c r="B14" s="9"/>
      <c r="C14" s="9" t="s">
        <v>18</v>
      </c>
      <c r="D14" s="10">
        <f>SUM(D7:D12)</f>
        <v>1352872.57</v>
      </c>
      <c r="E14" s="10">
        <f>SUM(E7:E12)</f>
        <v>1355425.99</v>
      </c>
      <c r="F14" s="10">
        <f>E14-D14</f>
        <v>2553.4199999999255</v>
      </c>
      <c r="G14" s="10">
        <f t="shared" ref="G14:J14" si="2">SUM(G7:G12)</f>
        <v>-270.97000000000003</v>
      </c>
      <c r="H14" s="10">
        <f t="shared" si="2"/>
        <v>6753.83</v>
      </c>
      <c r="I14" s="10">
        <f t="shared" si="2"/>
        <v>1708.5</v>
      </c>
      <c r="J14" s="10">
        <f t="shared" si="2"/>
        <v>-5637.94</v>
      </c>
    </row>
    <row r="15" spans="1:16" ht="15.75" thickBot="1" x14ac:dyDescent="0.3">
      <c r="B15" s="11"/>
      <c r="C15" s="11"/>
      <c r="D15" s="11"/>
      <c r="E15" s="11"/>
      <c r="F15" s="11"/>
      <c r="G15" s="11"/>
      <c r="H15" s="11"/>
      <c r="I15" s="11"/>
      <c r="J15" s="11"/>
    </row>
    <row r="16" spans="1:16" ht="15.75" thickTop="1" x14ac:dyDescent="0.25">
      <c r="B16" s="3" t="s">
        <v>19</v>
      </c>
    </row>
    <row r="18" spans="2:12" ht="27" customHeight="1" x14ac:dyDescent="0.25">
      <c r="D18" s="6" t="str">
        <f>D4</f>
        <v>7/1 - 7/31/23 Current Period</v>
      </c>
    </row>
    <row r="19" spans="2:12" ht="60" x14ac:dyDescent="0.25">
      <c r="B19" s="4" t="s">
        <v>3</v>
      </c>
      <c r="C19" s="4" t="s">
        <v>4</v>
      </c>
      <c r="D19" s="6" t="str">
        <f>D6</f>
        <v>Beginning Current Month Market Value</v>
      </c>
      <c r="E19" s="6" t="str">
        <f>E6</f>
        <v>Ending Current Month Market Value</v>
      </c>
      <c r="F19" s="4" t="s">
        <v>7</v>
      </c>
      <c r="G19" s="6" t="s">
        <v>8</v>
      </c>
      <c r="H19" s="6" t="s">
        <v>9</v>
      </c>
      <c r="I19" s="6" t="s">
        <v>10</v>
      </c>
      <c r="J19" s="6" t="s">
        <v>38</v>
      </c>
      <c r="K19" t="s">
        <v>31</v>
      </c>
      <c r="L19" t="s">
        <v>33</v>
      </c>
    </row>
    <row r="20" spans="2:12" x14ac:dyDescent="0.25">
      <c r="B20" s="4">
        <v>8998083</v>
      </c>
      <c r="C20" s="4" t="s">
        <v>20</v>
      </c>
      <c r="D20" s="8">
        <v>831110.91</v>
      </c>
      <c r="E20" s="14">
        <f>D20+SUM(G20:J20)</f>
        <v>861851.39</v>
      </c>
      <c r="F20" s="8">
        <f>E20-D20</f>
        <v>30740.479999999981</v>
      </c>
      <c r="G20" s="8">
        <v>-1475.18</v>
      </c>
      <c r="H20" s="8">
        <v>88.09</v>
      </c>
      <c r="I20" s="8">
        <v>200.73</v>
      </c>
      <c r="J20" s="8">
        <v>31926.84</v>
      </c>
      <c r="L20" s="16"/>
    </row>
    <row r="21" spans="2:12" x14ac:dyDescent="0.25">
      <c r="B21" s="4">
        <v>8998074</v>
      </c>
      <c r="C21" s="4" t="s">
        <v>21</v>
      </c>
      <c r="D21" s="8">
        <v>3234602.7</v>
      </c>
      <c r="E21" s="8">
        <f>D21+SUM(G21:J21)</f>
        <v>3235295.5900000003</v>
      </c>
      <c r="F21" s="8">
        <f t="shared" ref="F21:F25" si="3">E21-D21</f>
        <v>692.89000000013039</v>
      </c>
      <c r="G21" s="8">
        <v>-3163.15</v>
      </c>
      <c r="H21" s="8">
        <v>217.74</v>
      </c>
      <c r="I21" s="8">
        <v>6951.86</v>
      </c>
      <c r="J21" s="8">
        <v>-3313.56</v>
      </c>
    </row>
    <row r="22" spans="2:12" hidden="1" x14ac:dyDescent="0.25">
      <c r="B22" s="4">
        <v>8998067</v>
      </c>
      <c r="C22" s="4" t="s">
        <v>22</v>
      </c>
      <c r="D22" s="8">
        <f>'April 2021'!E27</f>
        <v>0</v>
      </c>
      <c r="E22" s="8">
        <f t="shared" ref="E22:E24" si="4">D22+SUM(G22:J22)</f>
        <v>0</v>
      </c>
      <c r="F22" s="8">
        <f t="shared" si="3"/>
        <v>0</v>
      </c>
      <c r="G22" s="8">
        <v>0</v>
      </c>
      <c r="H22" s="8">
        <v>0</v>
      </c>
      <c r="I22" s="8">
        <v>0</v>
      </c>
      <c r="J22" s="8">
        <v>0</v>
      </c>
    </row>
    <row r="23" spans="2:12" hidden="1" x14ac:dyDescent="0.25">
      <c r="B23" s="4">
        <v>8998052</v>
      </c>
      <c r="C23" s="4" t="s">
        <v>23</v>
      </c>
      <c r="D23" s="8">
        <f>'April 2021'!E28</f>
        <v>0</v>
      </c>
      <c r="E23" s="8">
        <f t="shared" si="4"/>
        <v>0</v>
      </c>
      <c r="F23" s="8">
        <f t="shared" si="3"/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4">
        <v>8998031</v>
      </c>
      <c r="C24" s="4" t="s">
        <v>24</v>
      </c>
      <c r="D24" s="8">
        <v>840465.6</v>
      </c>
      <c r="E24" s="8">
        <f t="shared" si="4"/>
        <v>864245.61</v>
      </c>
      <c r="F24" s="8">
        <f t="shared" si="3"/>
        <v>23780.010000000009</v>
      </c>
      <c r="G24" s="8">
        <v>-793.05</v>
      </c>
      <c r="H24" s="8">
        <v>692.2</v>
      </c>
      <c r="I24" s="8">
        <v>0</v>
      </c>
      <c r="J24" s="8">
        <v>23880.86</v>
      </c>
    </row>
    <row r="25" spans="2:12" x14ac:dyDescent="0.25">
      <c r="B25" s="4">
        <v>8998016</v>
      </c>
      <c r="C25" s="4" t="s">
        <v>25</v>
      </c>
      <c r="D25" s="8">
        <v>197404.77</v>
      </c>
      <c r="E25" s="8">
        <f>D25+SUM(G25:J25)</f>
        <v>197777.25999999998</v>
      </c>
      <c r="F25" s="8">
        <f t="shared" si="3"/>
        <v>372.48999999999069</v>
      </c>
      <c r="G25" s="8">
        <v>-39.11</v>
      </c>
      <c r="H25" s="8">
        <v>973.42</v>
      </c>
      <c r="I25" s="8">
        <v>250.35</v>
      </c>
      <c r="J25" s="8">
        <v>-812.17</v>
      </c>
    </row>
    <row r="27" spans="2:12" x14ac:dyDescent="0.25">
      <c r="B27" s="9"/>
      <c r="C27" s="9" t="s">
        <v>26</v>
      </c>
      <c r="D27" s="10">
        <f>SUM(D20:D25)</f>
        <v>5103583.9799999995</v>
      </c>
      <c r="E27" s="10">
        <f>SUM(E20:E25)</f>
        <v>5159169.8500000006</v>
      </c>
      <c r="F27" s="10">
        <f>E27-D27</f>
        <v>55585.870000001043</v>
      </c>
      <c r="G27" s="10">
        <f t="shared" ref="G27:J27" si="5">SUM(G20:G25)</f>
        <v>-5470.49</v>
      </c>
      <c r="H27" s="10">
        <f t="shared" si="5"/>
        <v>1971.45</v>
      </c>
      <c r="I27" s="10">
        <f t="shared" si="5"/>
        <v>7402.94</v>
      </c>
      <c r="J27" s="10">
        <f t="shared" si="5"/>
        <v>51681.97</v>
      </c>
    </row>
    <row r="29" spans="2:12" x14ac:dyDescent="0.25">
      <c r="B29" s="9"/>
      <c r="C29" s="9" t="s">
        <v>27</v>
      </c>
      <c r="D29" s="10">
        <f>D27+D14</f>
        <v>6456456.5499999998</v>
      </c>
      <c r="E29" s="10">
        <f>E27+E14</f>
        <v>6514595.8400000008</v>
      </c>
      <c r="F29" s="10">
        <f>E29-D29</f>
        <v>58139.290000000969</v>
      </c>
      <c r="G29" s="10">
        <f>G27+G14</f>
        <v>-5741.46</v>
      </c>
      <c r="H29" s="10">
        <f>H27+H14</f>
        <v>8725.2800000000007</v>
      </c>
      <c r="I29" s="10">
        <f>I27+I14</f>
        <v>9111.4399999999987</v>
      </c>
      <c r="J29" s="10">
        <f>J27+J14</f>
        <v>46044.03</v>
      </c>
    </row>
  </sheetData>
  <mergeCells count="1"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July 2015</vt:lpstr>
      <vt:lpstr>Aug 2015</vt:lpstr>
      <vt:lpstr>Sept 2015</vt:lpstr>
      <vt:lpstr>Oct 2015</vt:lpstr>
      <vt:lpstr>Nov 2015</vt:lpstr>
      <vt:lpstr>Dec 2015</vt:lpstr>
      <vt:lpstr>Jan 2016</vt:lpstr>
      <vt:lpstr>Feb 2016</vt:lpstr>
      <vt:lpstr>Mar 2016</vt:lpstr>
      <vt:lpstr>Apr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 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McCloskey</dc:creator>
  <cp:lastModifiedBy>Kate Banaszak</cp:lastModifiedBy>
  <dcterms:created xsi:type="dcterms:W3CDTF">2015-08-11T15:31:36Z</dcterms:created>
  <dcterms:modified xsi:type="dcterms:W3CDTF">2023-08-04T14:50:21Z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1342813924</vt:i4>
  </property>
  <property fmtid="{D5CDD505-2E9C-101B-9397-08002B2CF9AE}" pid="3" name="_NewReviewCycle">
    <vt:lpwstr/>
  </property>
  <property fmtid="{D5CDD505-2E9C-101B-9397-08002B2CF9AE}" pid="4" name="_EmailSubject">
    <vt:lpwstr>Brown Advisory Monthly Report </vt:lpwstr>
  </property>
  <property fmtid="{D5CDD505-2E9C-101B-9397-08002B2CF9AE}" pid="5" name="_AuthorEmail">
    <vt:lpwstr>rleblanc@brownadvisory.com</vt:lpwstr>
  </property>
  <property fmtid="{D5CDD505-2E9C-101B-9397-08002B2CF9AE}" pid="6" name="_AuthorEmailDisplayName">
    <vt:lpwstr>LeBlanc, Robert</vt:lpwstr>
  </property>
  <property fmtid="{D5CDD505-2E9C-101B-9397-08002B2CF9AE}" pid="7" name="_ReviewingToolsShownOnce">
    <vt:lpwstr/>
  </property>
</Properties>
</file>