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Analysis &amp; Recons/FY 27 Budget Prep/"/>
    </mc:Choice>
  </mc:AlternateContent>
  <xr:revisionPtr revIDLastSave="60" documentId="8_{074F1191-1F85-4A38-BF5C-5889C8CF44A0}" xr6:coauthVersionLast="47" xr6:coauthVersionMax="47" xr10:uidLastSave="{C8CE0293-C555-48EF-8DA5-36D832AD3BB3}"/>
  <bookViews>
    <workbookView xWindow="-25830" yWindow="240" windowWidth="21600" windowHeight="11295" xr2:uid="{6BD68BA1-A0F9-48DA-BB99-2EB4A5C96FD0}"/>
  </bookViews>
  <sheets>
    <sheet name="Year-Round" sheetId="1" r:id="rId1"/>
    <sheet name="Seasonals" sheetId="2" state="hidden" r:id="rId2"/>
  </sheets>
  <externalReferences>
    <externalReference r:id="rId3"/>
  </externalReferences>
  <definedNames>
    <definedName name="_xlnm.Print_Titles" localSheetId="0">'Year-Round'!$1:$1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D3" i="2"/>
  <c r="H3" i="2" s="1"/>
  <c r="G3" i="2"/>
  <c r="J3" i="2"/>
  <c r="K3" i="2"/>
  <c r="L3" i="2"/>
  <c r="M3" i="2"/>
  <c r="N3" i="2"/>
  <c r="O3" i="2"/>
  <c r="O4" i="2" s="1"/>
  <c r="P3" i="2"/>
  <c r="P4" i="2" s="1"/>
  <c r="R3" i="2"/>
  <c r="R4" i="2" s="1"/>
  <c r="C4" i="2"/>
  <c r="D4" i="2"/>
  <c r="F4" i="2"/>
  <c r="G4" i="2"/>
  <c r="H4" i="2"/>
  <c r="K4" i="2"/>
  <c r="L4" i="2"/>
  <c r="N4" i="2"/>
  <c r="D5" i="2"/>
  <c r="G5" i="2"/>
  <c r="H5" i="2"/>
  <c r="J5" i="2"/>
  <c r="K5" i="2"/>
  <c r="N5" i="2"/>
  <c r="D6" i="2"/>
  <c r="G6" i="2"/>
  <c r="H6" i="2"/>
  <c r="J6" i="2"/>
  <c r="K6" i="2"/>
  <c r="L6" i="2"/>
  <c r="M6" i="2"/>
  <c r="N6" i="2"/>
  <c r="D7" i="2"/>
  <c r="G7" i="2"/>
  <c r="H7" i="2"/>
  <c r="J7" i="2"/>
  <c r="K7" i="2"/>
  <c r="L7" i="2" s="1"/>
  <c r="P7" i="2" s="1"/>
  <c r="M7" i="2"/>
  <c r="O7" i="2" s="1"/>
  <c r="N7" i="2"/>
  <c r="D8" i="2"/>
  <c r="G8" i="2"/>
  <c r="J8" i="2"/>
  <c r="M8" i="2" s="1"/>
  <c r="K8" i="2"/>
  <c r="L8" i="2"/>
  <c r="N8" i="2"/>
  <c r="O8" i="2" s="1"/>
  <c r="D9" i="2"/>
  <c r="G9" i="2"/>
  <c r="H9" i="2"/>
  <c r="J9" i="2"/>
  <c r="K9" i="2"/>
  <c r="N9" i="2"/>
  <c r="D10" i="2"/>
  <c r="G10" i="2"/>
  <c r="H10" i="2" s="1"/>
  <c r="J10" i="2"/>
  <c r="K10" i="2"/>
  <c r="N10" i="2"/>
  <c r="D11" i="2"/>
  <c r="G11" i="2"/>
  <c r="H11" i="2"/>
  <c r="J11" i="2"/>
  <c r="L11" i="2" s="1"/>
  <c r="K11" i="2"/>
  <c r="M11" i="2"/>
  <c r="N11" i="2"/>
  <c r="O11" i="2"/>
  <c r="P11" i="2"/>
  <c r="S11" i="2" s="1"/>
  <c r="R11" i="2"/>
  <c r="D12" i="2"/>
  <c r="G12" i="2"/>
  <c r="H12" i="2" s="1"/>
  <c r="J12" i="2"/>
  <c r="M12" i="2" s="1"/>
  <c r="K12" i="2"/>
  <c r="L12" i="2"/>
  <c r="N12" i="2"/>
  <c r="O12" i="2"/>
  <c r="P12" i="2"/>
  <c r="R12" i="2"/>
  <c r="S12" i="2"/>
  <c r="D13" i="2"/>
  <c r="H13" i="2" s="1"/>
  <c r="G13" i="2"/>
  <c r="J13" i="2"/>
  <c r="K13" i="2"/>
  <c r="L13" i="2" s="1"/>
  <c r="M13" i="2"/>
  <c r="N13" i="2"/>
  <c r="O13" i="2"/>
  <c r="P13" i="2"/>
  <c r="R13" i="2"/>
  <c r="S13" i="2"/>
  <c r="T13" i="2"/>
  <c r="D14" i="2"/>
  <c r="G14" i="2"/>
  <c r="H14" i="2" s="1"/>
  <c r="J14" i="2"/>
  <c r="K14" i="2"/>
  <c r="L14" i="2"/>
  <c r="M14" i="2"/>
  <c r="N14" i="2"/>
  <c r="O14" i="2"/>
  <c r="P14" i="2"/>
  <c r="R14" i="2"/>
  <c r="S14" i="2"/>
  <c r="D15" i="2"/>
  <c r="G15" i="2"/>
  <c r="H15" i="2"/>
  <c r="J15" i="2"/>
  <c r="K15" i="2"/>
  <c r="L15" i="2"/>
  <c r="M15" i="2"/>
  <c r="N15" i="2"/>
  <c r="O15" i="2"/>
  <c r="P15" i="2"/>
  <c r="R15" i="2"/>
  <c r="D16" i="2"/>
  <c r="G16" i="2"/>
  <c r="H16" i="2" s="1"/>
  <c r="J16" i="2"/>
  <c r="K16" i="2"/>
  <c r="L16" i="2"/>
  <c r="M16" i="2"/>
  <c r="N16" i="2"/>
  <c r="O16" i="2"/>
  <c r="P16" i="2" s="1"/>
  <c r="D17" i="2"/>
  <c r="G17" i="2"/>
  <c r="H17" i="2"/>
  <c r="J17" i="2"/>
  <c r="K17" i="2"/>
  <c r="N17" i="2"/>
  <c r="D18" i="2"/>
  <c r="G18" i="2"/>
  <c r="H18" i="2" s="1"/>
  <c r="J18" i="2"/>
  <c r="K18" i="2"/>
  <c r="L18" i="2"/>
  <c r="M18" i="2"/>
  <c r="N18" i="2"/>
  <c r="D19" i="2"/>
  <c r="G19" i="2"/>
  <c r="H19" i="2"/>
  <c r="J19" i="2"/>
  <c r="K19" i="2"/>
  <c r="L19" i="2"/>
  <c r="P19" i="2" s="1"/>
  <c r="M19" i="2"/>
  <c r="O19" i="2" s="1"/>
  <c r="N19" i="2"/>
  <c r="D20" i="2"/>
  <c r="G20" i="2"/>
  <c r="H20" i="2"/>
  <c r="J20" i="2"/>
  <c r="M20" i="2" s="1"/>
  <c r="K20" i="2"/>
  <c r="L20" i="2"/>
  <c r="N20" i="2"/>
  <c r="O20" i="2" s="1"/>
  <c r="D21" i="2"/>
  <c r="G21" i="2"/>
  <c r="H21" i="2"/>
  <c r="J21" i="2"/>
  <c r="K21" i="2"/>
  <c r="N21" i="2"/>
  <c r="D22" i="2"/>
  <c r="G22" i="2"/>
  <c r="H22" i="2"/>
  <c r="J22" i="2"/>
  <c r="K22" i="2"/>
  <c r="N22" i="2"/>
  <c r="D23" i="2"/>
  <c r="G23" i="2"/>
  <c r="H23" i="2"/>
  <c r="J23" i="2"/>
  <c r="L23" i="2" s="1"/>
  <c r="K23" i="2"/>
  <c r="M23" i="2"/>
  <c r="N23" i="2"/>
  <c r="O23" i="2"/>
  <c r="P23" i="2"/>
  <c r="T23" i="2" s="1"/>
  <c r="R23" i="2"/>
  <c r="S23" i="2"/>
  <c r="D24" i="2"/>
  <c r="G24" i="2"/>
  <c r="H24" i="2" s="1"/>
  <c r="J24" i="2"/>
  <c r="L24" i="2" s="1"/>
  <c r="K24" i="2"/>
  <c r="N24" i="2"/>
  <c r="D25" i="2"/>
  <c r="H25" i="2" s="1"/>
  <c r="G25" i="2"/>
  <c r="J25" i="2"/>
  <c r="K25" i="2"/>
  <c r="L25" i="2" s="1"/>
  <c r="M25" i="2"/>
  <c r="N25" i="2"/>
  <c r="O25" i="2"/>
  <c r="P25" i="2" s="1"/>
  <c r="D26" i="2"/>
  <c r="G26" i="2"/>
  <c r="H26" i="2" s="1"/>
  <c r="J26" i="2"/>
  <c r="K26" i="2"/>
  <c r="L26" i="2"/>
  <c r="M26" i="2"/>
  <c r="N26" i="2"/>
  <c r="O26" i="2"/>
  <c r="P26" i="2" s="1"/>
  <c r="D27" i="2"/>
  <c r="H27" i="2" s="1"/>
  <c r="G27" i="2"/>
  <c r="J27" i="2"/>
  <c r="K27" i="2"/>
  <c r="L27" i="2"/>
  <c r="M27" i="2"/>
  <c r="N27" i="2"/>
  <c r="O27" i="2"/>
  <c r="P27" i="2"/>
  <c r="R27" i="2" s="1"/>
  <c r="D28" i="2"/>
  <c r="G28" i="2"/>
  <c r="H28" i="2" s="1"/>
  <c r="J28" i="2"/>
  <c r="M28" i="2" s="1"/>
  <c r="O28" i="2" s="1"/>
  <c r="K28" i="2"/>
  <c r="L28" i="2"/>
  <c r="P28" i="2" s="1"/>
  <c r="N28" i="2"/>
  <c r="D29" i="2"/>
  <c r="G29" i="2"/>
  <c r="H29" i="2"/>
  <c r="J29" i="2"/>
  <c r="K29" i="2"/>
  <c r="L29" i="2"/>
  <c r="M29" i="2"/>
  <c r="N29" i="2"/>
  <c r="O29" i="2" s="1"/>
  <c r="D30" i="2"/>
  <c r="G30" i="2"/>
  <c r="H30" i="2"/>
  <c r="J30" i="2"/>
  <c r="K30" i="2"/>
  <c r="L30" i="2" s="1"/>
  <c r="P30" i="2" s="1"/>
  <c r="M30" i="2"/>
  <c r="N30" i="2"/>
  <c r="O30" i="2" s="1"/>
  <c r="D31" i="2"/>
  <c r="G31" i="2"/>
  <c r="H31" i="2"/>
  <c r="J31" i="2"/>
  <c r="K31" i="2"/>
  <c r="L31" i="2"/>
  <c r="M31" i="2"/>
  <c r="O31" i="2" s="1"/>
  <c r="N31" i="2"/>
  <c r="D32" i="2"/>
  <c r="G32" i="2"/>
  <c r="H32" i="2"/>
  <c r="J32" i="2"/>
  <c r="M32" i="2" s="1"/>
  <c r="K32" i="2"/>
  <c r="L32" i="2"/>
  <c r="N32" i="2"/>
  <c r="D33" i="2"/>
  <c r="G33" i="2"/>
  <c r="H33" i="2"/>
  <c r="J33" i="2"/>
  <c r="K33" i="2"/>
  <c r="N33" i="2"/>
  <c r="D34" i="2"/>
  <c r="G34" i="2"/>
  <c r="H34" i="2"/>
  <c r="J34" i="2"/>
  <c r="K34" i="2"/>
  <c r="N34" i="2"/>
  <c r="D35" i="2"/>
  <c r="G35" i="2"/>
  <c r="H35" i="2" s="1"/>
  <c r="J35" i="2"/>
  <c r="L35" i="2" s="1"/>
  <c r="K35" i="2"/>
  <c r="M35" i="2"/>
  <c r="N35" i="2"/>
  <c r="O35" i="2"/>
  <c r="P35" i="2" s="1"/>
  <c r="D36" i="2"/>
  <c r="G36" i="2"/>
  <c r="H36" i="2" s="1"/>
  <c r="J36" i="2"/>
  <c r="M36" i="2" s="1"/>
  <c r="K36" i="2"/>
  <c r="L36" i="2"/>
  <c r="N36" i="2"/>
  <c r="O36" i="2"/>
  <c r="P36" i="2"/>
  <c r="R36" i="2" s="1"/>
  <c r="T36" i="2" s="1"/>
  <c r="S36" i="2"/>
  <c r="D37" i="2"/>
  <c r="H37" i="2" s="1"/>
  <c r="G37" i="2"/>
  <c r="J37" i="2"/>
  <c r="K37" i="2"/>
  <c r="L37" i="2" s="1"/>
  <c r="M37" i="2"/>
  <c r="N37" i="2"/>
  <c r="O37" i="2"/>
  <c r="P37" i="2"/>
  <c r="R37" i="2"/>
  <c r="S37" i="2"/>
  <c r="T37" i="2"/>
  <c r="D38" i="2"/>
  <c r="G38" i="2"/>
  <c r="H38" i="2" s="1"/>
  <c r="J38" i="2"/>
  <c r="K38" i="2"/>
  <c r="L38" i="2"/>
  <c r="M38" i="2"/>
  <c r="N38" i="2"/>
  <c r="O38" i="2"/>
  <c r="P38" i="2"/>
  <c r="R38" i="2"/>
  <c r="S38" i="2"/>
  <c r="D39" i="2"/>
  <c r="H39" i="2" s="1"/>
  <c r="G39" i="2"/>
  <c r="J39" i="2"/>
  <c r="K39" i="2"/>
  <c r="L39" i="2"/>
  <c r="P39" i="2" s="1"/>
  <c r="M39" i="2"/>
  <c r="N39" i="2"/>
  <c r="O39" i="2"/>
  <c r="D40" i="2"/>
  <c r="G40" i="2"/>
  <c r="H40" i="2" s="1"/>
  <c r="J40" i="2"/>
  <c r="K40" i="2"/>
  <c r="L40" i="2"/>
  <c r="P40" i="2" s="1"/>
  <c r="M40" i="2"/>
  <c r="N40" i="2"/>
  <c r="O40" i="2" s="1"/>
  <c r="D41" i="2"/>
  <c r="G41" i="2"/>
  <c r="H41" i="2"/>
  <c r="J41" i="2"/>
  <c r="K41" i="2"/>
  <c r="L41" i="2"/>
  <c r="M41" i="2"/>
  <c r="N41" i="2"/>
  <c r="O41" i="2"/>
  <c r="D42" i="2"/>
  <c r="G42" i="2"/>
  <c r="H42" i="2"/>
  <c r="J42" i="2"/>
  <c r="K42" i="2"/>
  <c r="L42" i="2"/>
  <c r="M42" i="2"/>
  <c r="N42" i="2"/>
  <c r="D43" i="2"/>
  <c r="G43" i="2"/>
  <c r="H43" i="2"/>
  <c r="J43" i="2"/>
  <c r="K43" i="2"/>
  <c r="N43" i="2"/>
  <c r="D44" i="2"/>
  <c r="G44" i="2"/>
  <c r="H44" i="2" s="1"/>
  <c r="J44" i="2"/>
  <c r="M44" i="2" s="1"/>
  <c r="K44" i="2"/>
  <c r="L44" i="2"/>
  <c r="N44" i="2"/>
  <c r="O44" i="2" s="1"/>
  <c r="D45" i="2"/>
  <c r="G45" i="2"/>
  <c r="H45" i="2"/>
  <c r="J45" i="2"/>
  <c r="K45" i="2"/>
  <c r="N45" i="2"/>
  <c r="D46" i="2"/>
  <c r="G46" i="2"/>
  <c r="H46" i="2" s="1"/>
  <c r="J46" i="2"/>
  <c r="K46" i="2"/>
  <c r="N46" i="2"/>
  <c r="D47" i="2"/>
  <c r="G47" i="2"/>
  <c r="H47" i="2"/>
  <c r="J47" i="2"/>
  <c r="L47" i="2" s="1"/>
  <c r="P47" i="2" s="1"/>
  <c r="K47" i="2"/>
  <c r="M47" i="2"/>
  <c r="N47" i="2"/>
  <c r="O47" i="2"/>
  <c r="D48" i="2"/>
  <c r="G48" i="2"/>
  <c r="H48" i="2" s="1"/>
  <c r="J48" i="2"/>
  <c r="L48" i="2" s="1"/>
  <c r="K48" i="2"/>
  <c r="N48" i="2"/>
  <c r="D49" i="2"/>
  <c r="H49" i="2" s="1"/>
  <c r="G49" i="2"/>
  <c r="J49" i="2"/>
  <c r="K49" i="2"/>
  <c r="L49" i="2" s="1"/>
  <c r="P49" i="2" s="1"/>
  <c r="M49" i="2"/>
  <c r="N49" i="2"/>
  <c r="O49" i="2" s="1"/>
  <c r="D50" i="2"/>
  <c r="G50" i="2"/>
  <c r="H50" i="2" s="1"/>
  <c r="J50" i="2"/>
  <c r="K50" i="2"/>
  <c r="L50" i="2"/>
  <c r="M50" i="2"/>
  <c r="N50" i="2"/>
  <c r="O50" i="2" s="1"/>
  <c r="D51" i="2"/>
  <c r="H51" i="2" s="1"/>
  <c r="G51" i="2"/>
  <c r="J51" i="2"/>
  <c r="K51" i="2"/>
  <c r="L51" i="2"/>
  <c r="M51" i="2"/>
  <c r="N51" i="2"/>
  <c r="O51" i="2"/>
  <c r="D52" i="2"/>
  <c r="G52" i="2"/>
  <c r="H52" i="2" s="1"/>
  <c r="J52" i="2"/>
  <c r="K52" i="2"/>
  <c r="L52" i="2" s="1"/>
  <c r="P52" i="2" s="1"/>
  <c r="M52" i="2"/>
  <c r="N52" i="2"/>
  <c r="O52" i="2"/>
  <c r="D53" i="2"/>
  <c r="G53" i="2"/>
  <c r="H53" i="2"/>
  <c r="J53" i="2"/>
  <c r="K53" i="2"/>
  <c r="L53" i="2"/>
  <c r="M53" i="2"/>
  <c r="N53" i="2"/>
  <c r="O53" i="2"/>
  <c r="D54" i="2"/>
  <c r="G54" i="2"/>
  <c r="H54" i="2"/>
  <c r="J54" i="2"/>
  <c r="K54" i="2"/>
  <c r="N54" i="2"/>
  <c r="D55" i="2"/>
  <c r="G55" i="2"/>
  <c r="H55" i="2" s="1"/>
  <c r="J55" i="2"/>
  <c r="K55" i="2"/>
  <c r="L55" i="2"/>
  <c r="M55" i="2"/>
  <c r="O55" i="2" s="1"/>
  <c r="N55" i="2"/>
  <c r="D56" i="2"/>
  <c r="G56" i="2"/>
  <c r="H56" i="2"/>
  <c r="J56" i="2"/>
  <c r="M56" i="2" s="1"/>
  <c r="K56" i="2"/>
  <c r="L56" i="2" s="1"/>
  <c r="P56" i="2" s="1"/>
  <c r="N56" i="2"/>
  <c r="O56" i="2" s="1"/>
  <c r="D57" i="2"/>
  <c r="G57" i="2"/>
  <c r="H57" i="2" s="1"/>
  <c r="J57" i="2"/>
  <c r="K57" i="2"/>
  <c r="N57" i="2"/>
  <c r="D58" i="2"/>
  <c r="G58" i="2"/>
  <c r="H58" i="2"/>
  <c r="J58" i="2"/>
  <c r="K58" i="2"/>
  <c r="N58" i="2"/>
  <c r="D59" i="2"/>
  <c r="G59" i="2"/>
  <c r="H59" i="2"/>
  <c r="J59" i="2"/>
  <c r="L59" i="2" s="1"/>
  <c r="P59" i="2" s="1"/>
  <c r="K59" i="2"/>
  <c r="M59" i="2"/>
  <c r="N59" i="2"/>
  <c r="O59" i="2"/>
  <c r="D60" i="2"/>
  <c r="G60" i="2"/>
  <c r="J60" i="2"/>
  <c r="L60" i="2" s="1"/>
  <c r="K60" i="2"/>
  <c r="N60" i="2"/>
  <c r="D61" i="2"/>
  <c r="H61" i="2" s="1"/>
  <c r="G61" i="2"/>
  <c r="J61" i="2"/>
  <c r="K61" i="2"/>
  <c r="L61" i="2" s="1"/>
  <c r="M61" i="2"/>
  <c r="N61" i="2"/>
  <c r="O61" i="2"/>
  <c r="P61" i="2"/>
  <c r="S61" i="2" s="1"/>
  <c r="R61" i="2"/>
  <c r="D62" i="2"/>
  <c r="G62" i="2"/>
  <c r="H62" i="2" s="1"/>
  <c r="J62" i="2"/>
  <c r="K62" i="2"/>
  <c r="L62" i="2"/>
  <c r="M62" i="2"/>
  <c r="N62" i="2"/>
  <c r="O62" i="2"/>
  <c r="P62" i="2"/>
  <c r="R62" i="2"/>
  <c r="D63" i="2"/>
  <c r="H63" i="2" s="1"/>
  <c r="G63" i="2"/>
  <c r="J63" i="2"/>
  <c r="K63" i="2"/>
  <c r="L63" i="2"/>
  <c r="M63" i="2"/>
  <c r="N63" i="2"/>
  <c r="O63" i="2"/>
  <c r="P63" i="2"/>
  <c r="R63" i="2"/>
  <c r="D64" i="2"/>
  <c r="G64" i="2"/>
  <c r="H64" i="2" s="1"/>
  <c r="J64" i="2"/>
  <c r="K64" i="2"/>
  <c r="L64" i="2"/>
  <c r="M64" i="2"/>
  <c r="N64" i="2"/>
  <c r="O64" i="2" s="1"/>
  <c r="P64" i="2" s="1"/>
  <c r="D65" i="2"/>
  <c r="G65" i="2"/>
  <c r="H65" i="2"/>
  <c r="J65" i="2"/>
  <c r="K65" i="2"/>
  <c r="N65" i="2"/>
  <c r="D66" i="2"/>
  <c r="G66" i="2"/>
  <c r="H66" i="2"/>
  <c r="J66" i="2"/>
  <c r="K66" i="2"/>
  <c r="L66" i="2"/>
  <c r="M66" i="2"/>
  <c r="N66" i="2"/>
  <c r="D67" i="2"/>
  <c r="G67" i="2"/>
  <c r="H67" i="2"/>
  <c r="J67" i="2"/>
  <c r="K67" i="2"/>
  <c r="L67" i="2" s="1"/>
  <c r="P67" i="2" s="1"/>
  <c r="M67" i="2"/>
  <c r="O67" i="2" s="1"/>
  <c r="N67" i="2"/>
  <c r="D68" i="2"/>
  <c r="G68" i="2"/>
  <c r="H68" i="2" s="1"/>
  <c r="J68" i="2"/>
  <c r="M68" i="2" s="1"/>
  <c r="K68" i="2"/>
  <c r="L68" i="2"/>
  <c r="N68" i="2"/>
  <c r="O68" i="2" s="1"/>
  <c r="D69" i="2"/>
  <c r="G69" i="2"/>
  <c r="H69" i="2"/>
  <c r="J69" i="2"/>
  <c r="K69" i="2"/>
  <c r="N69" i="2"/>
  <c r="D70" i="2"/>
  <c r="G70" i="2"/>
  <c r="H70" i="2" s="1"/>
  <c r="J70" i="2"/>
  <c r="K70" i="2"/>
  <c r="N70" i="2"/>
  <c r="D71" i="2"/>
  <c r="G71" i="2"/>
  <c r="H71" i="2"/>
  <c r="J71" i="2"/>
  <c r="L71" i="2" s="1"/>
  <c r="K71" i="2"/>
  <c r="M71" i="2"/>
  <c r="N71" i="2"/>
  <c r="O71" i="2"/>
  <c r="P71" i="2"/>
  <c r="S71" i="2" s="1"/>
  <c r="R71" i="2"/>
  <c r="D72" i="2"/>
  <c r="G72" i="2"/>
  <c r="H72" i="2" s="1"/>
  <c r="J72" i="2"/>
  <c r="L72" i="2" s="1"/>
  <c r="K72" i="2"/>
  <c r="N72" i="2"/>
  <c r="D73" i="2"/>
  <c r="H73" i="2" s="1"/>
  <c r="G73" i="2"/>
  <c r="J73" i="2"/>
  <c r="K73" i="2"/>
  <c r="L73" i="2" s="1"/>
  <c r="M73" i="2"/>
  <c r="N73" i="2"/>
  <c r="O73" i="2" s="1"/>
  <c r="P73" i="2" s="1"/>
  <c r="D74" i="2"/>
  <c r="G74" i="2"/>
  <c r="H74" i="2" s="1"/>
  <c r="J74" i="2"/>
  <c r="K74" i="2"/>
  <c r="L74" i="2"/>
  <c r="M74" i="2"/>
  <c r="N74" i="2"/>
  <c r="O74" i="2" s="1"/>
  <c r="P74" i="2" s="1"/>
  <c r="D75" i="2"/>
  <c r="H75" i="2" s="1"/>
  <c r="G75" i="2"/>
  <c r="J75" i="2"/>
  <c r="K75" i="2"/>
  <c r="L75" i="2"/>
  <c r="M75" i="2"/>
  <c r="N75" i="2"/>
  <c r="O75" i="2" s="1"/>
  <c r="P75" i="2" s="1"/>
  <c r="D76" i="2"/>
  <c r="G76" i="2"/>
  <c r="H76" i="2" s="1"/>
  <c r="J76" i="2"/>
  <c r="L76" i="2" s="1"/>
  <c r="P76" i="2" s="1"/>
  <c r="K76" i="2"/>
  <c r="M76" i="2"/>
  <c r="N76" i="2"/>
  <c r="O76" i="2"/>
  <c r="D77" i="2"/>
  <c r="G77" i="2"/>
  <c r="H77" i="2"/>
  <c r="J77" i="2"/>
  <c r="K77" i="2"/>
  <c r="N77" i="2"/>
  <c r="D78" i="2"/>
  <c r="G78" i="2"/>
  <c r="H78" i="2"/>
  <c r="J78" i="2"/>
  <c r="L78" i="2" s="1"/>
  <c r="K78" i="2"/>
  <c r="N78" i="2"/>
  <c r="D79" i="2"/>
  <c r="G79" i="2"/>
  <c r="H79" i="2"/>
  <c r="J79" i="2"/>
  <c r="K79" i="2"/>
  <c r="L79" i="2"/>
  <c r="M79" i="2"/>
  <c r="O79" i="2" s="1"/>
  <c r="N79" i="2"/>
  <c r="D80" i="2"/>
  <c r="G80" i="2"/>
  <c r="H80" i="2" s="1"/>
  <c r="J80" i="2"/>
  <c r="M80" i="2" s="1"/>
  <c r="K80" i="2"/>
  <c r="L80" i="2"/>
  <c r="N80" i="2"/>
  <c r="O80" i="2" s="1"/>
  <c r="P80" i="2"/>
  <c r="D81" i="2"/>
  <c r="G81" i="2"/>
  <c r="H81" i="2"/>
  <c r="J81" i="2"/>
  <c r="L81" i="2" s="1"/>
  <c r="K81" i="2"/>
  <c r="M81" i="2"/>
  <c r="N81" i="2"/>
  <c r="O81" i="2"/>
  <c r="D82" i="2"/>
  <c r="G82" i="2"/>
  <c r="H82" i="2"/>
  <c r="J82" i="2"/>
  <c r="M82" i="2" s="1"/>
  <c r="K82" i="2"/>
  <c r="L82" i="2"/>
  <c r="N82" i="2"/>
  <c r="O82" i="2" s="1"/>
  <c r="P82" i="2"/>
  <c r="R82" i="2"/>
  <c r="S82" i="2"/>
  <c r="T82" i="2"/>
  <c r="C83" i="2"/>
  <c r="D83" i="2"/>
  <c r="G83" i="2"/>
  <c r="J83" i="2"/>
  <c r="M83" i="2" s="1"/>
  <c r="N83" i="2"/>
  <c r="O83" i="2" s="1"/>
  <c r="D84" i="2"/>
  <c r="H84" i="2" s="1"/>
  <c r="G84" i="2"/>
  <c r="J84" i="2"/>
  <c r="K84" i="2"/>
  <c r="L84" i="2" s="1"/>
  <c r="M84" i="2"/>
  <c r="N84" i="2"/>
  <c r="O84" i="2" s="1"/>
  <c r="P84" i="2" s="1"/>
  <c r="D85" i="2"/>
  <c r="G85" i="2"/>
  <c r="H85" i="2" s="1"/>
  <c r="J85" i="2"/>
  <c r="K85" i="2"/>
  <c r="L85" i="2"/>
  <c r="M85" i="2"/>
  <c r="N85" i="2"/>
  <c r="O85" i="2" s="1"/>
  <c r="P85" i="2" s="1"/>
  <c r="D86" i="2"/>
  <c r="H86" i="2" s="1"/>
  <c r="G86" i="2"/>
  <c r="J86" i="2"/>
  <c r="K86" i="2"/>
  <c r="L86" i="2"/>
  <c r="M86" i="2"/>
  <c r="N86" i="2"/>
  <c r="O86" i="2" s="1"/>
  <c r="P86" i="2" s="1"/>
  <c r="F87" i="2"/>
  <c r="D88" i="2"/>
  <c r="D92" i="2" s="1"/>
  <c r="G88" i="2"/>
  <c r="H88" i="2"/>
  <c r="H92" i="2" s="1"/>
  <c r="J88" i="2"/>
  <c r="K88" i="2"/>
  <c r="N88" i="2"/>
  <c r="C89" i="2"/>
  <c r="D89" i="2"/>
  <c r="G89" i="2"/>
  <c r="G92" i="2" s="1"/>
  <c r="H89" i="2"/>
  <c r="J89" i="2"/>
  <c r="K89" i="2"/>
  <c r="N89" i="2"/>
  <c r="D90" i="2"/>
  <c r="G90" i="2"/>
  <c r="H90" i="2"/>
  <c r="J90" i="2"/>
  <c r="K90" i="2"/>
  <c r="K92" i="2" s="1"/>
  <c r="N90" i="2"/>
  <c r="D91" i="2"/>
  <c r="G91" i="2"/>
  <c r="H91" i="2"/>
  <c r="J91" i="2"/>
  <c r="K91" i="2"/>
  <c r="M91" i="2"/>
  <c r="O91" i="2" s="1"/>
  <c r="N91" i="2"/>
  <c r="C92" i="2"/>
  <c r="F92" i="2"/>
  <c r="N92" i="2"/>
  <c r="C93" i="2"/>
  <c r="K93" i="2" s="1"/>
  <c r="K94" i="2" s="1"/>
  <c r="D93" i="2"/>
  <c r="D94" i="2" s="1"/>
  <c r="G93" i="2"/>
  <c r="J93" i="2"/>
  <c r="M93" i="2" s="1"/>
  <c r="N93" i="2"/>
  <c r="N94" i="2" s="1"/>
  <c r="O93" i="2"/>
  <c r="O94" i="2" s="1"/>
  <c r="C94" i="2"/>
  <c r="F94" i="2"/>
  <c r="C95" i="2"/>
  <c r="D95" i="2"/>
  <c r="G95" i="2"/>
  <c r="H95" i="2"/>
  <c r="J95" i="2"/>
  <c r="K95" i="2"/>
  <c r="L95" i="2"/>
  <c r="M95" i="2"/>
  <c r="N95" i="2"/>
  <c r="O95" i="2"/>
  <c r="P95" i="2"/>
  <c r="S95" i="2" s="1"/>
  <c r="R95" i="2"/>
  <c r="T95" i="2"/>
  <c r="C96" i="2"/>
  <c r="D96" i="2"/>
  <c r="G96" i="2"/>
  <c r="H96" i="2"/>
  <c r="J96" i="2"/>
  <c r="K96" i="2"/>
  <c r="M96" i="2"/>
  <c r="N96" i="2"/>
  <c r="O96" i="2"/>
  <c r="D97" i="2"/>
  <c r="G97" i="2"/>
  <c r="H97" i="2" s="1"/>
  <c r="J97" i="2"/>
  <c r="K97" i="2"/>
  <c r="L97" i="2"/>
  <c r="M97" i="2"/>
  <c r="N97" i="2"/>
  <c r="O97" i="2" s="1"/>
  <c r="P97" i="2"/>
  <c r="S97" i="2"/>
  <c r="D98" i="2"/>
  <c r="D112" i="2" s="1"/>
  <c r="G98" i="2"/>
  <c r="J98" i="2"/>
  <c r="L98" i="2" s="1"/>
  <c r="P98" i="2" s="1"/>
  <c r="K98" i="2"/>
  <c r="M98" i="2"/>
  <c r="N98" i="2"/>
  <c r="O98" i="2"/>
  <c r="D99" i="2"/>
  <c r="G99" i="2"/>
  <c r="H99" i="2"/>
  <c r="J99" i="2"/>
  <c r="M99" i="2" s="1"/>
  <c r="K99" i="2"/>
  <c r="L99" i="2" s="1"/>
  <c r="P99" i="2" s="1"/>
  <c r="N99" i="2"/>
  <c r="O99" i="2" s="1"/>
  <c r="D100" i="2"/>
  <c r="G100" i="2"/>
  <c r="H100" i="2"/>
  <c r="J100" i="2"/>
  <c r="K100" i="2"/>
  <c r="N100" i="2"/>
  <c r="D101" i="2"/>
  <c r="G101" i="2"/>
  <c r="H101" i="2"/>
  <c r="J101" i="2"/>
  <c r="M101" i="2" s="1"/>
  <c r="K101" i="2"/>
  <c r="L101" i="2"/>
  <c r="N101" i="2"/>
  <c r="D102" i="2"/>
  <c r="G102" i="2"/>
  <c r="H102" i="2"/>
  <c r="J102" i="2"/>
  <c r="K102" i="2"/>
  <c r="M102" i="2"/>
  <c r="O102" i="2" s="1"/>
  <c r="N102" i="2"/>
  <c r="D103" i="2"/>
  <c r="F103" i="2"/>
  <c r="J103" i="2"/>
  <c r="K103" i="2"/>
  <c r="L103" i="2" s="1"/>
  <c r="M103" i="2"/>
  <c r="N103" i="2"/>
  <c r="O103" i="2" s="1"/>
  <c r="C104" i="2"/>
  <c r="D104" i="2"/>
  <c r="G104" i="2"/>
  <c r="H104" i="2"/>
  <c r="J104" i="2"/>
  <c r="K104" i="2"/>
  <c r="L104" i="2"/>
  <c r="M104" i="2"/>
  <c r="N104" i="2"/>
  <c r="O104" i="2" s="1"/>
  <c r="D105" i="2"/>
  <c r="G105" i="2"/>
  <c r="H105" i="2" s="1"/>
  <c r="J105" i="2"/>
  <c r="K105" i="2"/>
  <c r="L105" i="2"/>
  <c r="M105" i="2"/>
  <c r="O105" i="2" s="1"/>
  <c r="N105" i="2"/>
  <c r="D106" i="2"/>
  <c r="G106" i="2"/>
  <c r="H106" i="2"/>
  <c r="J106" i="2"/>
  <c r="K106" i="2"/>
  <c r="L106" i="2"/>
  <c r="M106" i="2"/>
  <c r="N106" i="2"/>
  <c r="O106" i="2" s="1"/>
  <c r="D107" i="2"/>
  <c r="G107" i="2"/>
  <c r="H107" i="2"/>
  <c r="J107" i="2"/>
  <c r="K107" i="2"/>
  <c r="L107" i="2"/>
  <c r="M107" i="2"/>
  <c r="N107" i="2"/>
  <c r="O107" i="2" s="1"/>
  <c r="P107" i="2"/>
  <c r="D108" i="2"/>
  <c r="H108" i="2" s="1"/>
  <c r="G108" i="2"/>
  <c r="J108" i="2"/>
  <c r="K108" i="2"/>
  <c r="L108" i="2" s="1"/>
  <c r="P108" i="2" s="1"/>
  <c r="S108" i="2" s="1"/>
  <c r="M108" i="2"/>
  <c r="N108" i="2"/>
  <c r="O108" i="2"/>
  <c r="D109" i="2"/>
  <c r="G109" i="2"/>
  <c r="H109" i="2" s="1"/>
  <c r="J109" i="2"/>
  <c r="M109" i="2" s="1"/>
  <c r="K109" i="2"/>
  <c r="L109" i="2"/>
  <c r="N109" i="2"/>
  <c r="O109" i="2" s="1"/>
  <c r="P109" i="2"/>
  <c r="R109" i="2" s="1"/>
  <c r="S109" i="2"/>
  <c r="T109" i="2"/>
  <c r="D110" i="2"/>
  <c r="G110" i="2"/>
  <c r="H110" i="2" s="1"/>
  <c r="J110" i="2"/>
  <c r="L110" i="2" s="1"/>
  <c r="K110" i="2"/>
  <c r="M110" i="2"/>
  <c r="N110" i="2"/>
  <c r="O110" i="2"/>
  <c r="C111" i="2"/>
  <c r="K111" i="2" s="1"/>
  <c r="D111" i="2"/>
  <c r="G111" i="2"/>
  <c r="H111" i="2" s="1"/>
  <c r="J111" i="2"/>
  <c r="M111" i="2"/>
  <c r="N111" i="2"/>
  <c r="O111" i="2"/>
  <c r="C112" i="2"/>
  <c r="D113" i="2"/>
  <c r="G113" i="2"/>
  <c r="H113" i="2"/>
  <c r="J113" i="2"/>
  <c r="K113" i="2"/>
  <c r="L113" i="2" s="1"/>
  <c r="M113" i="2"/>
  <c r="O113" i="2" s="1"/>
  <c r="N113" i="2"/>
  <c r="D114" i="2"/>
  <c r="G114" i="2"/>
  <c r="H114" i="2" s="1"/>
  <c r="J114" i="2"/>
  <c r="K114" i="2"/>
  <c r="N114" i="2"/>
  <c r="D115" i="2"/>
  <c r="G115" i="2"/>
  <c r="H115" i="2"/>
  <c r="J115" i="2"/>
  <c r="K115" i="2"/>
  <c r="N115" i="2"/>
  <c r="D116" i="2"/>
  <c r="G116" i="2"/>
  <c r="H116" i="2" s="1"/>
  <c r="J116" i="2"/>
  <c r="L116" i="2" s="1"/>
  <c r="P116" i="2" s="1"/>
  <c r="K116" i="2"/>
  <c r="M116" i="2"/>
  <c r="N116" i="2"/>
  <c r="O116" i="2"/>
  <c r="D117" i="2"/>
  <c r="G117" i="2"/>
  <c r="H117" i="2"/>
  <c r="J117" i="2"/>
  <c r="L117" i="2" s="1"/>
  <c r="P117" i="2" s="1"/>
  <c r="K117" i="2"/>
  <c r="M117" i="2"/>
  <c r="N117" i="2"/>
  <c r="O117" i="2"/>
  <c r="D118" i="2"/>
  <c r="G118" i="2"/>
  <c r="H118" i="2"/>
  <c r="J118" i="2"/>
  <c r="L118" i="2" s="1"/>
  <c r="P118" i="2" s="1"/>
  <c r="K118" i="2"/>
  <c r="M118" i="2"/>
  <c r="N118" i="2"/>
  <c r="O118" i="2"/>
  <c r="D119" i="2"/>
  <c r="G119" i="2"/>
  <c r="H119" i="2" s="1"/>
  <c r="J119" i="2"/>
  <c r="L119" i="2" s="1"/>
  <c r="P119" i="2" s="1"/>
  <c r="K119" i="2"/>
  <c r="M119" i="2"/>
  <c r="N119" i="2"/>
  <c r="O119" i="2"/>
  <c r="D120" i="2"/>
  <c r="G120" i="2"/>
  <c r="H120" i="2"/>
  <c r="J120" i="2"/>
  <c r="L120" i="2" s="1"/>
  <c r="P120" i="2" s="1"/>
  <c r="K120" i="2"/>
  <c r="M120" i="2"/>
  <c r="N120" i="2"/>
  <c r="O120" i="2" s="1"/>
  <c r="D121" i="2"/>
  <c r="G121" i="2"/>
  <c r="H121" i="2"/>
  <c r="J121" i="2"/>
  <c r="L121" i="2" s="1"/>
  <c r="P121" i="2" s="1"/>
  <c r="K121" i="2"/>
  <c r="M121" i="2"/>
  <c r="N121" i="2"/>
  <c r="O121" i="2"/>
  <c r="D122" i="2"/>
  <c r="G122" i="2"/>
  <c r="J122" i="2"/>
  <c r="M122" i="2" s="1"/>
  <c r="K122" i="2"/>
  <c r="N122" i="2"/>
  <c r="O122" i="2"/>
  <c r="D123" i="2"/>
  <c r="G123" i="2"/>
  <c r="H123" i="2" s="1"/>
  <c r="J123" i="2"/>
  <c r="L123" i="2" s="1"/>
  <c r="K123" i="2"/>
  <c r="N123" i="2"/>
  <c r="D124" i="2"/>
  <c r="G124" i="2"/>
  <c r="H124" i="2" s="1"/>
  <c r="J124" i="2"/>
  <c r="L124" i="2" s="1"/>
  <c r="K124" i="2"/>
  <c r="N124" i="2"/>
  <c r="D125" i="2"/>
  <c r="H125" i="2" s="1"/>
  <c r="G125" i="2"/>
  <c r="J125" i="2"/>
  <c r="K125" i="2"/>
  <c r="L125" i="2"/>
  <c r="M125" i="2"/>
  <c r="N125" i="2"/>
  <c r="O125" i="2"/>
  <c r="P125" i="2"/>
  <c r="R125" i="2"/>
  <c r="S125" i="2"/>
  <c r="T125" i="2"/>
  <c r="D126" i="2"/>
  <c r="G126" i="2"/>
  <c r="H126" i="2" s="1"/>
  <c r="J126" i="2"/>
  <c r="K126" i="2"/>
  <c r="L126" i="2"/>
  <c r="M126" i="2"/>
  <c r="N126" i="2"/>
  <c r="O126" i="2"/>
  <c r="P126" i="2"/>
  <c r="R126" i="2"/>
  <c r="S126" i="2"/>
  <c r="C127" i="2"/>
  <c r="F127" i="2"/>
  <c r="K127" i="2"/>
  <c r="N127" i="2"/>
  <c r="D143" i="2"/>
  <c r="L143" i="2"/>
  <c r="D144" i="2"/>
  <c r="L144" i="2"/>
  <c r="D145" i="2"/>
  <c r="L145" i="2"/>
  <c r="D146" i="2"/>
  <c r="L146" i="2"/>
  <c r="D147" i="2"/>
  <c r="L147" i="2"/>
  <c r="D148" i="2"/>
  <c r="L148" i="2"/>
  <c r="D149" i="2"/>
  <c r="L149" i="2"/>
  <c r="D150" i="2"/>
  <c r="L150" i="2"/>
  <c r="D151" i="2"/>
  <c r="L151" i="2"/>
  <c r="D152" i="2"/>
  <c r="L152" i="2"/>
  <c r="D153" i="2"/>
  <c r="L153" i="2"/>
  <c r="D154" i="2"/>
  <c r="L154" i="2"/>
  <c r="D155" i="2"/>
  <c r="L155" i="2"/>
  <c r="D156" i="2"/>
  <c r="L156" i="2"/>
  <c r="D157" i="2"/>
  <c r="L157" i="2"/>
  <c r="D158" i="2"/>
  <c r="L158" i="2"/>
  <c r="D159" i="2"/>
  <c r="L159" i="2"/>
  <c r="D160" i="2"/>
  <c r="L160" i="2"/>
  <c r="D161" i="2"/>
  <c r="L161" i="2"/>
  <c r="D162" i="2"/>
  <c r="L162" i="2"/>
  <c r="D163" i="2"/>
  <c r="L163" i="2"/>
  <c r="D164" i="2"/>
  <c r="L164" i="2"/>
  <c r="D165" i="2"/>
  <c r="L165" i="2"/>
  <c r="D166" i="2"/>
  <c r="L166" i="2"/>
  <c r="D167" i="2"/>
  <c r="L167" i="2"/>
  <c r="D168" i="2"/>
  <c r="L168" i="2"/>
  <c r="D169" i="2"/>
  <c r="L169" i="2"/>
  <c r="D170" i="2"/>
  <c r="L170" i="2"/>
  <c r="D171" i="2"/>
  <c r="L171" i="2"/>
  <c r="D172" i="2"/>
  <c r="L172" i="2"/>
  <c r="D173" i="2"/>
  <c r="L173" i="2"/>
  <c r="D174" i="2"/>
  <c r="L174" i="2"/>
  <c r="D175" i="2"/>
  <c r="L175" i="2"/>
  <c r="D176" i="2"/>
  <c r="L176" i="2"/>
  <c r="D177" i="2"/>
  <c r="L177" i="2"/>
  <c r="D178" i="2"/>
  <c r="L178" i="2"/>
  <c r="D179" i="2"/>
  <c r="L179" i="2"/>
  <c r="D180" i="2"/>
  <c r="L180" i="2"/>
  <c r="D181" i="2"/>
  <c r="L181" i="2"/>
  <c r="D182" i="2"/>
  <c r="L182" i="2"/>
  <c r="D183" i="2"/>
  <c r="L183" i="2"/>
  <c r="D184" i="2"/>
  <c r="L184" i="2"/>
  <c r="D185" i="2"/>
  <c r="L185" i="2"/>
  <c r="D186" i="2"/>
  <c r="L186" i="2"/>
  <c r="D187" i="2"/>
  <c r="L187" i="2"/>
  <c r="D188" i="2"/>
  <c r="L188" i="2"/>
  <c r="D189" i="2"/>
  <c r="L189" i="2"/>
  <c r="D190" i="2"/>
  <c r="L190" i="2"/>
  <c r="D191" i="2"/>
  <c r="L191" i="2"/>
  <c r="D192" i="2"/>
  <c r="L192" i="2"/>
  <c r="D193" i="2"/>
  <c r="L193" i="2"/>
  <c r="D194" i="2"/>
  <c r="L194" i="2"/>
  <c r="D195" i="2"/>
  <c r="L195" i="2"/>
  <c r="D196" i="2"/>
  <c r="L196" i="2"/>
  <c r="D197" i="2"/>
  <c r="L197" i="2"/>
  <c r="D198" i="2"/>
  <c r="L198" i="2"/>
  <c r="D199" i="2"/>
  <c r="L199" i="2"/>
  <c r="D200" i="2"/>
  <c r="L200" i="2"/>
  <c r="D201" i="2"/>
  <c r="L201" i="2"/>
  <c r="D202" i="2"/>
  <c r="L202" i="2"/>
  <c r="D203" i="2"/>
  <c r="L203" i="2"/>
  <c r="D204" i="2"/>
  <c r="L204" i="2"/>
  <c r="D205" i="2"/>
  <c r="L205" i="2"/>
  <c r="D206" i="2"/>
  <c r="L206" i="2"/>
  <c r="D207" i="2"/>
  <c r="L207" i="2"/>
  <c r="D208" i="2"/>
  <c r="L208" i="2"/>
  <c r="D209" i="2"/>
  <c r="L209" i="2"/>
  <c r="D210" i="2"/>
  <c r="L210" i="2"/>
  <c r="D211" i="2"/>
  <c r="L211" i="2"/>
  <c r="D212" i="2"/>
  <c r="L212" i="2"/>
  <c r="D213" i="2"/>
  <c r="L213" i="2"/>
  <c r="D214" i="2"/>
  <c r="L214" i="2"/>
  <c r="D215" i="2"/>
  <c r="L215" i="2"/>
  <c r="D216" i="2"/>
  <c r="L216" i="2"/>
  <c r="D217" i="2"/>
  <c r="L217" i="2"/>
  <c r="D218" i="2"/>
  <c r="L218" i="2"/>
  <c r="D219" i="2"/>
  <c r="L219" i="2"/>
  <c r="D220" i="2"/>
  <c r="L220" i="2"/>
  <c r="D221" i="2"/>
  <c r="L221" i="2"/>
  <c r="D222" i="2"/>
  <c r="L222" i="2"/>
  <c r="D223" i="2"/>
  <c r="L223" i="2"/>
  <c r="D224" i="2"/>
  <c r="L224" i="2"/>
  <c r="D225" i="2"/>
  <c r="L225" i="2"/>
  <c r="D226" i="2"/>
  <c r="L226" i="2"/>
  <c r="D227" i="2"/>
  <c r="L227" i="2"/>
  <c r="D228" i="2"/>
  <c r="L228" i="2"/>
  <c r="D229" i="2"/>
  <c r="L229" i="2"/>
  <c r="D230" i="2"/>
  <c r="L230" i="2"/>
  <c r="D231" i="2"/>
  <c r="L231" i="2"/>
  <c r="D232" i="2"/>
  <c r="L232" i="2"/>
  <c r="D233" i="2"/>
  <c r="L233" i="2"/>
  <c r="D234" i="2"/>
  <c r="L234" i="2"/>
  <c r="D235" i="2"/>
  <c r="L235" i="2"/>
  <c r="D236" i="2"/>
  <c r="L236" i="2"/>
  <c r="D237" i="2"/>
  <c r="L237" i="2"/>
  <c r="D238" i="2"/>
  <c r="L238" i="2"/>
  <c r="D239" i="2"/>
  <c r="L239" i="2"/>
  <c r="D240" i="2"/>
  <c r="L240" i="2"/>
  <c r="D241" i="2"/>
  <c r="L241" i="2"/>
  <c r="D242" i="2"/>
  <c r="L242" i="2"/>
  <c r="D243" i="2"/>
  <c r="L243" i="2"/>
  <c r="D244" i="2"/>
  <c r="L244" i="2"/>
  <c r="D245" i="2"/>
  <c r="L245" i="2"/>
  <c r="D246" i="2"/>
  <c r="L246" i="2"/>
  <c r="D247" i="2"/>
  <c r="L247" i="2"/>
  <c r="D248" i="2"/>
  <c r="L248" i="2"/>
  <c r="D249" i="2"/>
  <c r="L249" i="2"/>
  <c r="D250" i="2"/>
  <c r="L250" i="2"/>
  <c r="D251" i="2"/>
  <c r="L251" i="2"/>
  <c r="D252" i="2"/>
  <c r="L252" i="2"/>
  <c r="D253" i="2"/>
  <c r="L253" i="2"/>
  <c r="D254" i="2"/>
  <c r="L254" i="2"/>
  <c r="D255" i="2"/>
  <c r="L255" i="2"/>
  <c r="D256" i="2"/>
  <c r="L256" i="2"/>
  <c r="D257" i="2"/>
  <c r="L257" i="2"/>
  <c r="D258" i="2"/>
  <c r="L258" i="2"/>
  <c r="D259" i="2"/>
  <c r="L259" i="2"/>
  <c r="D260" i="2"/>
  <c r="L260" i="2"/>
  <c r="D261" i="2"/>
  <c r="L261" i="2"/>
  <c r="D262" i="2"/>
  <c r="L262" i="2"/>
  <c r="D263" i="2"/>
  <c r="L263" i="2"/>
  <c r="D264" i="2"/>
  <c r="L264" i="2"/>
  <c r="D265" i="2"/>
  <c r="L265" i="2"/>
  <c r="D266" i="2"/>
  <c r="L266" i="2"/>
  <c r="D267" i="2"/>
  <c r="L267" i="2"/>
  <c r="D268" i="2"/>
  <c r="L268" i="2"/>
  <c r="D269" i="2"/>
  <c r="L269" i="2"/>
  <c r="D270" i="2"/>
  <c r="L270" i="2"/>
  <c r="D271" i="2"/>
  <c r="L271" i="2"/>
  <c r="D272" i="2"/>
  <c r="L272" i="2"/>
  <c r="D273" i="2"/>
  <c r="L273" i="2"/>
  <c r="D274" i="2"/>
  <c r="L274" i="2"/>
  <c r="D275" i="2"/>
  <c r="L275" i="2"/>
  <c r="D276" i="2"/>
  <c r="L276" i="2"/>
  <c r="D277" i="2"/>
  <c r="L277" i="2"/>
  <c r="D278" i="2"/>
  <c r="L278" i="2"/>
  <c r="D279" i="2"/>
  <c r="L279" i="2"/>
  <c r="D280" i="2"/>
  <c r="L280" i="2"/>
  <c r="D281" i="2"/>
  <c r="L281" i="2"/>
  <c r="S98" i="2" l="1"/>
  <c r="R98" i="2"/>
  <c r="T98" i="2"/>
  <c r="O18" i="2"/>
  <c r="L5" i="2"/>
  <c r="M5" i="2"/>
  <c r="O5" i="2" s="1"/>
  <c r="N112" i="2"/>
  <c r="N128" i="2" s="1"/>
  <c r="L65" i="2"/>
  <c r="M65" i="2"/>
  <c r="O65" i="2" s="1"/>
  <c r="T121" i="2"/>
  <c r="R121" i="2"/>
  <c r="S121" i="2"/>
  <c r="S75" i="2"/>
  <c r="R75" i="2"/>
  <c r="T75" i="2"/>
  <c r="O24" i="2"/>
  <c r="P24" i="2" s="1"/>
  <c r="P113" i="2"/>
  <c r="R67" i="2"/>
  <c r="T67" i="2" s="1"/>
  <c r="S67" i="2"/>
  <c r="R49" i="2"/>
  <c r="S49" i="2"/>
  <c r="T49" i="2"/>
  <c r="L43" i="2"/>
  <c r="S26" i="2"/>
  <c r="R26" i="2"/>
  <c r="T26" i="2" s="1"/>
  <c r="P101" i="2"/>
  <c r="R118" i="2"/>
  <c r="T118" i="2" s="1"/>
  <c r="S118" i="2"/>
  <c r="K112" i="2"/>
  <c r="L77" i="2"/>
  <c r="M77" i="2"/>
  <c r="O77" i="2" s="1"/>
  <c r="R59" i="2"/>
  <c r="S59" i="2"/>
  <c r="T59" i="2"/>
  <c r="P50" i="2"/>
  <c r="S117" i="2"/>
  <c r="R117" i="2"/>
  <c r="T117" i="2" s="1"/>
  <c r="H98" i="2"/>
  <c r="M90" i="2"/>
  <c r="L90" i="2"/>
  <c r="R76" i="2"/>
  <c r="T76" i="2" s="1"/>
  <c r="S76" i="2"/>
  <c r="T108" i="2"/>
  <c r="R80" i="2"/>
  <c r="S80" i="2"/>
  <c r="T80" i="2"/>
  <c r="S73" i="2"/>
  <c r="R73" i="2"/>
  <c r="T73" i="2"/>
  <c r="H8" i="2"/>
  <c r="K87" i="2"/>
  <c r="K128" i="2" s="1"/>
  <c r="S120" i="2"/>
  <c r="R120" i="2"/>
  <c r="T120" i="2"/>
  <c r="S40" i="2"/>
  <c r="T40" i="2"/>
  <c r="R40" i="2"/>
  <c r="P103" i="2"/>
  <c r="L88" i="2"/>
  <c r="M88" i="2"/>
  <c r="O88" i="2" s="1"/>
  <c r="R107" i="2"/>
  <c r="S107" i="2"/>
  <c r="T107" i="2" s="1"/>
  <c r="S52" i="2"/>
  <c r="R52" i="2"/>
  <c r="T52" i="2" s="1"/>
  <c r="D127" i="2"/>
  <c r="P104" i="2"/>
  <c r="S119" i="2"/>
  <c r="R119" i="2"/>
  <c r="T119" i="2" s="1"/>
  <c r="R116" i="2"/>
  <c r="T116" i="2" s="1"/>
  <c r="S116" i="2"/>
  <c r="L114" i="2"/>
  <c r="M114" i="2"/>
  <c r="O114" i="2" s="1"/>
  <c r="R108" i="2"/>
  <c r="L89" i="2"/>
  <c r="M89" i="2"/>
  <c r="O89" i="2" s="1"/>
  <c r="D87" i="2"/>
  <c r="D128" i="2" s="1"/>
  <c r="S64" i="2"/>
  <c r="R64" i="2"/>
  <c r="T64" i="2" s="1"/>
  <c r="L115" i="2"/>
  <c r="M115" i="2"/>
  <c r="O115" i="2" s="1"/>
  <c r="R99" i="2"/>
  <c r="S99" i="2"/>
  <c r="T99" i="2"/>
  <c r="S85" i="2"/>
  <c r="T85" i="2" s="1"/>
  <c r="R85" i="2"/>
  <c r="S86" i="2"/>
  <c r="T86" i="2"/>
  <c r="R86" i="2"/>
  <c r="S39" i="2"/>
  <c r="R39" i="2"/>
  <c r="T39" i="2" s="1"/>
  <c r="S35" i="2"/>
  <c r="R35" i="2"/>
  <c r="T35" i="2" s="1"/>
  <c r="T12" i="2"/>
  <c r="S28" i="2"/>
  <c r="R28" i="2"/>
  <c r="T28" i="2" s="1"/>
  <c r="R47" i="2"/>
  <c r="T47" i="2" s="1"/>
  <c r="S47" i="2"/>
  <c r="S16" i="2"/>
  <c r="R16" i="2"/>
  <c r="T16" i="2" s="1"/>
  <c r="H127" i="2"/>
  <c r="O48" i="2"/>
  <c r="P48" i="2" s="1"/>
  <c r="R56" i="2"/>
  <c r="T56" i="2" s="1"/>
  <c r="S56" i="2"/>
  <c r="R30" i="2"/>
  <c r="S30" i="2"/>
  <c r="T30" i="2" s="1"/>
  <c r="S25" i="2"/>
  <c r="R25" i="2"/>
  <c r="T25" i="2" s="1"/>
  <c r="L17" i="2"/>
  <c r="P17" i="2" s="1"/>
  <c r="G87" i="2"/>
  <c r="S74" i="2"/>
  <c r="T74" i="2" s="1"/>
  <c r="R74" i="2"/>
  <c r="L54" i="2"/>
  <c r="M54" i="2"/>
  <c r="T126" i="2"/>
  <c r="H122" i="2"/>
  <c r="P105" i="2"/>
  <c r="L100" i="2"/>
  <c r="M100" i="2"/>
  <c r="O100" i="2" s="1"/>
  <c r="O112" i="2" s="1"/>
  <c r="S84" i="2"/>
  <c r="T84" i="2"/>
  <c r="R84" i="2"/>
  <c r="P51" i="2"/>
  <c r="N87" i="2"/>
  <c r="R7" i="2"/>
  <c r="S7" i="2"/>
  <c r="T7" i="2"/>
  <c r="L58" i="2"/>
  <c r="M58" i="2"/>
  <c r="M9" i="2"/>
  <c r="O9" i="2" s="1"/>
  <c r="L9" i="2"/>
  <c r="P9" i="2" s="1"/>
  <c r="L102" i="2"/>
  <c r="P102" i="2" s="1"/>
  <c r="L91" i="2"/>
  <c r="P91" i="2" s="1"/>
  <c r="L70" i="2"/>
  <c r="M70" i="2"/>
  <c r="P41" i="2"/>
  <c r="L10" i="2"/>
  <c r="M10" i="2"/>
  <c r="G103" i="2"/>
  <c r="H103" i="2" s="1"/>
  <c r="F112" i="2"/>
  <c r="F128" i="2" s="1"/>
  <c r="L96" i="2"/>
  <c r="P96" i="2" s="1"/>
  <c r="L93" i="2"/>
  <c r="H60" i="2"/>
  <c r="H87" i="2" s="1"/>
  <c r="O42" i="2"/>
  <c r="P42" i="2" s="1"/>
  <c r="M33" i="2"/>
  <c r="O33" i="2" s="1"/>
  <c r="L33" i="2"/>
  <c r="P33" i="2" s="1"/>
  <c r="L22" i="2"/>
  <c r="M22" i="2"/>
  <c r="O70" i="2"/>
  <c r="M21" i="2"/>
  <c r="O21" i="2" s="1"/>
  <c r="L21" i="2"/>
  <c r="P21" i="2" s="1"/>
  <c r="O22" i="2"/>
  <c r="P66" i="2"/>
  <c r="O10" i="2"/>
  <c r="R97" i="2"/>
  <c r="T97" i="2" s="1"/>
  <c r="T14" i="2"/>
  <c r="G127" i="2"/>
  <c r="M124" i="2"/>
  <c r="O124" i="2" s="1"/>
  <c r="G94" i="2"/>
  <c r="H93" i="2"/>
  <c r="H94" i="2" s="1"/>
  <c r="P53" i="2"/>
  <c r="M45" i="2"/>
  <c r="O45" i="2" s="1"/>
  <c r="L45" i="2"/>
  <c r="P45" i="2" s="1"/>
  <c r="T38" i="2"/>
  <c r="M69" i="2"/>
  <c r="O69" i="2" s="1"/>
  <c r="L69" i="2"/>
  <c r="P69" i="2" s="1"/>
  <c r="P106" i="2"/>
  <c r="P44" i="2"/>
  <c r="P29" i="2"/>
  <c r="P18" i="2"/>
  <c r="M123" i="2"/>
  <c r="O123" i="2" s="1"/>
  <c r="P123" i="2" s="1"/>
  <c r="L122" i="2"/>
  <c r="P122" i="2" s="1"/>
  <c r="P68" i="2"/>
  <c r="O54" i="2"/>
  <c r="O46" i="2"/>
  <c r="L34" i="2"/>
  <c r="P34" i="2" s="1"/>
  <c r="M34" i="2"/>
  <c r="P8" i="2"/>
  <c r="P55" i="2"/>
  <c r="T3" i="2"/>
  <c r="S3" i="2"/>
  <c r="P81" i="2"/>
  <c r="S27" i="2"/>
  <c r="T27" i="2" s="1"/>
  <c r="R19" i="2"/>
  <c r="S19" i="2"/>
  <c r="H112" i="2"/>
  <c r="H83" i="2"/>
  <c r="P31" i="2"/>
  <c r="P20" i="2"/>
  <c r="S15" i="2"/>
  <c r="T15" i="2" s="1"/>
  <c r="O34" i="2"/>
  <c r="L111" i="2"/>
  <c r="P111" i="2" s="1"/>
  <c r="P110" i="2"/>
  <c r="O90" i="2"/>
  <c r="M78" i="2"/>
  <c r="O78" i="2" s="1"/>
  <c r="P78" i="2" s="1"/>
  <c r="T71" i="2"/>
  <c r="T61" i="2"/>
  <c r="M57" i="2"/>
  <c r="O57" i="2" s="1"/>
  <c r="L57" i="2"/>
  <c r="P57" i="2" s="1"/>
  <c r="L46" i="2"/>
  <c r="M46" i="2"/>
  <c r="M43" i="2"/>
  <c r="O43" i="2" s="1"/>
  <c r="M17" i="2"/>
  <c r="O17" i="2" s="1"/>
  <c r="T11" i="2"/>
  <c r="P79" i="2"/>
  <c r="S63" i="2"/>
  <c r="T63" i="2" s="1"/>
  <c r="O101" i="2"/>
  <c r="K83" i="2"/>
  <c r="L83" i="2" s="1"/>
  <c r="P83" i="2" s="1"/>
  <c r="C87" i="2"/>
  <c r="C128" i="2" s="1"/>
  <c r="O66" i="2"/>
  <c r="S62" i="2"/>
  <c r="T62" i="2" s="1"/>
  <c r="O58" i="2"/>
  <c r="O32" i="2"/>
  <c r="P32" i="2" s="1"/>
  <c r="O6" i="2"/>
  <c r="P6" i="2" s="1"/>
  <c r="M72" i="2"/>
  <c r="O72" i="2" s="1"/>
  <c r="P72" i="2" s="1"/>
  <c r="M60" i="2"/>
  <c r="O60" i="2" s="1"/>
  <c r="P60" i="2" s="1"/>
  <c r="M48" i="2"/>
  <c r="M24" i="2"/>
  <c r="P32" i="1"/>
  <c r="P31" i="1"/>
  <c r="P20" i="1"/>
  <c r="P21" i="1"/>
  <c r="P22" i="1"/>
  <c r="P23" i="1"/>
  <c r="P24" i="1"/>
  <c r="P25" i="1"/>
  <c r="P26" i="1"/>
  <c r="P27" i="1"/>
  <c r="P28" i="1"/>
  <c r="P29" i="1"/>
  <c r="P30" i="1"/>
  <c r="P19" i="1"/>
  <c r="P45" i="1"/>
  <c r="P46" i="1" s="1"/>
  <c r="P16" i="1"/>
  <c r="P17" i="1" s="1"/>
  <c r="P14" i="1"/>
  <c r="P13" i="1"/>
  <c r="P12" i="1"/>
  <c r="P15" i="1" s="1"/>
  <c r="P10" i="1"/>
  <c r="P9" i="1"/>
  <c r="P11" i="1" s="1"/>
  <c r="P43" i="1"/>
  <c r="P42" i="1"/>
  <c r="P44" i="1" s="1"/>
  <c r="P35" i="1"/>
  <c r="P36" i="1"/>
  <c r="P37" i="1"/>
  <c r="P38" i="1"/>
  <c r="P39" i="1"/>
  <c r="P40" i="1"/>
  <c r="P34" i="1"/>
  <c r="P18" i="1"/>
  <c r="P7" i="1"/>
  <c r="P6" i="1"/>
  <c r="P5" i="1"/>
  <c r="P4" i="1"/>
  <c r="P3" i="1"/>
  <c r="P2" i="1"/>
  <c r="N32" i="1"/>
  <c r="N31" i="1"/>
  <c r="N20" i="1"/>
  <c r="N21" i="1"/>
  <c r="N22" i="1"/>
  <c r="N23" i="1"/>
  <c r="N24" i="1"/>
  <c r="N25" i="1"/>
  <c r="N26" i="1"/>
  <c r="N27" i="1"/>
  <c r="N28" i="1"/>
  <c r="N29" i="1"/>
  <c r="N30" i="1"/>
  <c r="N19" i="1"/>
  <c r="N45" i="1"/>
  <c r="N46" i="1" s="1"/>
  <c r="N16" i="1"/>
  <c r="N17" i="1" s="1"/>
  <c r="N14" i="1"/>
  <c r="N13" i="1"/>
  <c r="N12" i="1"/>
  <c r="N15" i="1" s="1"/>
  <c r="N10" i="1"/>
  <c r="N9" i="1"/>
  <c r="N43" i="1"/>
  <c r="N42" i="1"/>
  <c r="N35" i="1"/>
  <c r="N36" i="1"/>
  <c r="N37" i="1"/>
  <c r="N38" i="1"/>
  <c r="N39" i="1"/>
  <c r="N40" i="1"/>
  <c r="N34" i="1"/>
  <c r="N41" i="1" s="1"/>
  <c r="N18" i="1"/>
  <c r="N7" i="1"/>
  <c r="N6" i="1"/>
  <c r="N5" i="1"/>
  <c r="N4" i="1"/>
  <c r="N3" i="1"/>
  <c r="N2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6" i="1"/>
  <c r="L17" i="1" s="1"/>
  <c r="L14" i="1"/>
  <c r="L13" i="1"/>
  <c r="L12" i="1"/>
  <c r="L15" i="1" s="1"/>
  <c r="L10" i="1"/>
  <c r="L9" i="1"/>
  <c r="L11" i="1" s="1"/>
  <c r="L43" i="1"/>
  <c r="L42" i="1"/>
  <c r="L40" i="1"/>
  <c r="L39" i="1"/>
  <c r="L38" i="1"/>
  <c r="L37" i="1"/>
  <c r="L36" i="1"/>
  <c r="L35" i="1"/>
  <c r="L34" i="1"/>
  <c r="L41" i="1" s="1"/>
  <c r="L5" i="1"/>
  <c r="L2" i="1"/>
  <c r="L3" i="1"/>
  <c r="L18" i="1"/>
  <c r="L7" i="1"/>
  <c r="L6" i="1"/>
  <c r="L4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45" i="1"/>
  <c r="J46" i="1" s="1"/>
  <c r="J16" i="1"/>
  <c r="J17" i="1" s="1"/>
  <c r="J14" i="1"/>
  <c r="J13" i="1"/>
  <c r="J12" i="1"/>
  <c r="J15" i="1" s="1"/>
  <c r="J10" i="1"/>
  <c r="J9" i="1"/>
  <c r="J43" i="1"/>
  <c r="J42" i="1"/>
  <c r="J44" i="1" s="1"/>
  <c r="J40" i="1"/>
  <c r="J39" i="1"/>
  <c r="J38" i="1"/>
  <c r="J37" i="1"/>
  <c r="J36" i="1"/>
  <c r="J35" i="1"/>
  <c r="J34" i="1"/>
  <c r="J41" i="1" s="1"/>
  <c r="J18" i="1"/>
  <c r="J7" i="1"/>
  <c r="J6" i="1"/>
  <c r="J5" i="1"/>
  <c r="J4" i="1"/>
  <c r="J3" i="1"/>
  <c r="H32" i="1"/>
  <c r="F32" i="1"/>
  <c r="D32" i="1"/>
  <c r="H31" i="1"/>
  <c r="F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F19" i="1"/>
  <c r="D19" i="1"/>
  <c r="H45" i="1"/>
  <c r="H46" i="1" s="1"/>
  <c r="F45" i="1"/>
  <c r="F46" i="1" s="1"/>
  <c r="D45" i="1"/>
  <c r="D46" i="1" s="1"/>
  <c r="H16" i="1"/>
  <c r="H17" i="1" s="1"/>
  <c r="F16" i="1"/>
  <c r="F17" i="1" s="1"/>
  <c r="D16" i="1"/>
  <c r="D17" i="1" s="1"/>
  <c r="H14" i="1"/>
  <c r="F14" i="1"/>
  <c r="D14" i="1"/>
  <c r="H13" i="1"/>
  <c r="F13" i="1"/>
  <c r="D13" i="1"/>
  <c r="H12" i="1"/>
  <c r="H15" i="1" s="1"/>
  <c r="F12" i="1"/>
  <c r="D12" i="1"/>
  <c r="H10" i="1"/>
  <c r="F10" i="1"/>
  <c r="D10" i="1"/>
  <c r="H9" i="1"/>
  <c r="F9" i="1"/>
  <c r="D9" i="1"/>
  <c r="H43" i="1"/>
  <c r="F43" i="1"/>
  <c r="D43" i="1"/>
  <c r="H42" i="1"/>
  <c r="H44" i="1" s="1"/>
  <c r="F42" i="1"/>
  <c r="D42" i="1"/>
  <c r="H40" i="1"/>
  <c r="F40" i="1"/>
  <c r="D40" i="1"/>
  <c r="H39" i="1"/>
  <c r="F39" i="1"/>
  <c r="D39" i="1"/>
  <c r="H38" i="1"/>
  <c r="F38" i="1"/>
  <c r="D38" i="1"/>
  <c r="H37" i="1"/>
  <c r="F37" i="1"/>
  <c r="D37" i="1"/>
  <c r="H36" i="1"/>
  <c r="F36" i="1"/>
  <c r="D36" i="1"/>
  <c r="H35" i="1"/>
  <c r="F35" i="1"/>
  <c r="D35" i="1"/>
  <c r="H34" i="1"/>
  <c r="F34" i="1"/>
  <c r="D34" i="1"/>
  <c r="D41" i="1" s="1"/>
  <c r="H18" i="1"/>
  <c r="F18" i="1"/>
  <c r="D18" i="1"/>
  <c r="H7" i="1"/>
  <c r="F7" i="1"/>
  <c r="D7" i="1"/>
  <c r="H6" i="1"/>
  <c r="F6" i="1"/>
  <c r="D6" i="1"/>
  <c r="H5" i="1"/>
  <c r="F5" i="1"/>
  <c r="D5" i="1"/>
  <c r="H4" i="1"/>
  <c r="F4" i="1"/>
  <c r="D4" i="1"/>
  <c r="H3" i="1"/>
  <c r="F3" i="1"/>
  <c r="D3" i="1"/>
  <c r="J2" i="1"/>
  <c r="H2" i="1"/>
  <c r="F2" i="1"/>
  <c r="D2" i="1"/>
  <c r="F21" i="1"/>
  <c r="F22" i="1"/>
  <c r="F23" i="1"/>
  <c r="F24" i="1"/>
  <c r="F25" i="1"/>
  <c r="F26" i="1"/>
  <c r="F27" i="1"/>
  <c r="F28" i="1"/>
  <c r="F29" i="1"/>
  <c r="F30" i="1"/>
  <c r="F20" i="1"/>
  <c r="F44" i="1" l="1"/>
  <c r="F15" i="1"/>
  <c r="J11" i="1"/>
  <c r="L33" i="1"/>
  <c r="N11" i="1"/>
  <c r="H11" i="1"/>
  <c r="D11" i="1"/>
  <c r="F33" i="1"/>
  <c r="H41" i="1"/>
  <c r="P33" i="1"/>
  <c r="F8" i="1"/>
  <c r="P41" i="1"/>
  <c r="H8" i="1"/>
  <c r="F11" i="1"/>
  <c r="J8" i="1"/>
  <c r="H33" i="1"/>
  <c r="J33" i="1"/>
  <c r="L8" i="1"/>
  <c r="L47" i="1" s="1"/>
  <c r="N33" i="1"/>
  <c r="D8" i="1"/>
  <c r="N8" i="1"/>
  <c r="P8" i="1"/>
  <c r="F41" i="1"/>
  <c r="D33" i="1"/>
  <c r="D44" i="1"/>
  <c r="D15" i="1"/>
  <c r="L44" i="1"/>
  <c r="N44" i="1"/>
  <c r="R6" i="2"/>
  <c r="S6" i="2"/>
  <c r="T6" i="2"/>
  <c r="R48" i="2"/>
  <c r="T48" i="2" s="1"/>
  <c r="S48" i="2"/>
  <c r="R32" i="2"/>
  <c r="S32" i="2"/>
  <c r="T32" i="2"/>
  <c r="R78" i="2"/>
  <c r="T78" i="2"/>
  <c r="S78" i="2"/>
  <c r="R42" i="2"/>
  <c r="S42" i="2"/>
  <c r="T42" i="2"/>
  <c r="O127" i="2"/>
  <c r="P124" i="2"/>
  <c r="G128" i="2"/>
  <c r="S79" i="2"/>
  <c r="R79" i="2"/>
  <c r="T79" i="2"/>
  <c r="R9" i="2"/>
  <c r="T9" i="2" s="1"/>
  <c r="S9" i="2"/>
  <c r="R21" i="2"/>
  <c r="S21" i="2"/>
  <c r="T21" i="2"/>
  <c r="R105" i="2"/>
  <c r="T105" i="2" s="1"/>
  <c r="S105" i="2"/>
  <c r="P58" i="2"/>
  <c r="R113" i="2"/>
  <c r="S113" i="2"/>
  <c r="P127" i="2"/>
  <c r="P5" i="2"/>
  <c r="L87" i="2"/>
  <c r="L128" i="2" s="1"/>
  <c r="R60" i="2"/>
  <c r="S60" i="2"/>
  <c r="T60" i="2"/>
  <c r="S104" i="2"/>
  <c r="R104" i="2"/>
  <c r="T104" i="2"/>
  <c r="S72" i="2"/>
  <c r="R72" i="2"/>
  <c r="T72" i="2"/>
  <c r="R45" i="2"/>
  <c r="S45" i="2"/>
  <c r="T45" i="2" s="1"/>
  <c r="R66" i="2"/>
  <c r="S66" i="2"/>
  <c r="T66" i="2"/>
  <c r="P89" i="2"/>
  <c r="R53" i="2"/>
  <c r="S53" i="2"/>
  <c r="T53" i="2"/>
  <c r="H128" i="2"/>
  <c r="P43" i="2"/>
  <c r="S24" i="2"/>
  <c r="R24" i="2"/>
  <c r="T24" i="2"/>
  <c r="R34" i="2"/>
  <c r="T34" i="2" s="1"/>
  <c r="S34" i="2"/>
  <c r="P100" i="2"/>
  <c r="O87" i="2"/>
  <c r="O128" i="2"/>
  <c r="S123" i="2"/>
  <c r="R123" i="2"/>
  <c r="T123" i="2" s="1"/>
  <c r="L127" i="2"/>
  <c r="P114" i="2"/>
  <c r="P46" i="2"/>
  <c r="S4" i="2"/>
  <c r="R29" i="2"/>
  <c r="S29" i="2"/>
  <c r="T29" i="2"/>
  <c r="P115" i="2"/>
  <c r="R102" i="2"/>
  <c r="S102" i="2"/>
  <c r="T102" i="2"/>
  <c r="S110" i="2"/>
  <c r="R110" i="2"/>
  <c r="T110" i="2" s="1"/>
  <c r="L94" i="2"/>
  <c r="P93" i="2"/>
  <c r="R101" i="2"/>
  <c r="S101" i="2"/>
  <c r="T101" i="2"/>
  <c r="R18" i="2"/>
  <c r="S18" i="2"/>
  <c r="T18" i="2"/>
  <c r="R20" i="2"/>
  <c r="T20" i="2" s="1"/>
  <c r="S20" i="2"/>
  <c r="O92" i="2"/>
  <c r="P90" i="2"/>
  <c r="R68" i="2"/>
  <c r="S68" i="2"/>
  <c r="T68" i="2"/>
  <c r="R122" i="2"/>
  <c r="S122" i="2"/>
  <c r="T122" i="2" s="1"/>
  <c r="R50" i="2"/>
  <c r="T50" i="2" s="1"/>
  <c r="S50" i="2"/>
  <c r="T4" i="2"/>
  <c r="R31" i="2"/>
  <c r="S31" i="2"/>
  <c r="T31" i="2"/>
  <c r="R55" i="2"/>
  <c r="S55" i="2"/>
  <c r="T55" i="2"/>
  <c r="S106" i="2"/>
  <c r="R106" i="2"/>
  <c r="T106" i="2"/>
  <c r="P22" i="2"/>
  <c r="R41" i="2"/>
  <c r="S41" i="2"/>
  <c r="T41" i="2" s="1"/>
  <c r="L92" i="2"/>
  <c r="P88" i="2"/>
  <c r="P77" i="2"/>
  <c r="R111" i="2"/>
  <c r="S111" i="2"/>
  <c r="T111" i="2"/>
  <c r="R17" i="2"/>
  <c r="T17" i="2" s="1"/>
  <c r="S17" i="2"/>
  <c r="R81" i="2"/>
  <c r="T81" i="2" s="1"/>
  <c r="S81" i="2"/>
  <c r="S83" i="2"/>
  <c r="R83" i="2"/>
  <c r="T83" i="2"/>
  <c r="P10" i="2"/>
  <c r="R8" i="2"/>
  <c r="S8" i="2"/>
  <c r="T8" i="2"/>
  <c r="R69" i="2"/>
  <c r="T69" i="2" s="1"/>
  <c r="S69" i="2"/>
  <c r="R33" i="2"/>
  <c r="S33" i="2"/>
  <c r="T33" i="2"/>
  <c r="S51" i="2"/>
  <c r="R51" i="2"/>
  <c r="T51" i="2" s="1"/>
  <c r="P54" i="2"/>
  <c r="R103" i="2"/>
  <c r="S103" i="2"/>
  <c r="T103" i="2"/>
  <c r="G112" i="2"/>
  <c r="R91" i="2"/>
  <c r="S91" i="2"/>
  <c r="T91" i="2" s="1"/>
  <c r="T19" i="2"/>
  <c r="P65" i="2"/>
  <c r="S96" i="2"/>
  <c r="R96" i="2"/>
  <c r="T96" i="2"/>
  <c r="S57" i="2"/>
  <c r="R57" i="2"/>
  <c r="T57" i="2"/>
  <c r="R44" i="2"/>
  <c r="S44" i="2"/>
  <c r="T44" i="2" s="1"/>
  <c r="L112" i="2"/>
  <c r="P70" i="2"/>
  <c r="R26" i="1"/>
  <c r="R45" i="1"/>
  <c r="R46" i="1" s="1"/>
  <c r="R9" i="1"/>
  <c r="R25" i="1"/>
  <c r="R36" i="1"/>
  <c r="R16" i="1"/>
  <c r="R17" i="1" s="1"/>
  <c r="R34" i="1"/>
  <c r="R43" i="1"/>
  <c r="R13" i="1"/>
  <c r="R37" i="1"/>
  <c r="R32" i="1"/>
  <c r="R31" i="1"/>
  <c r="R28" i="1"/>
  <c r="R40" i="1"/>
  <c r="R20" i="1"/>
  <c r="R21" i="1"/>
  <c r="R22" i="1"/>
  <c r="R38" i="1"/>
  <c r="R35" i="1"/>
  <c r="R10" i="1"/>
  <c r="R18" i="1"/>
  <c r="R4" i="1"/>
  <c r="R3" i="1"/>
  <c r="R7" i="1"/>
  <c r="R24" i="1"/>
  <c r="R23" i="1"/>
  <c r="R27" i="1"/>
  <c r="R6" i="1"/>
  <c r="R5" i="1"/>
  <c r="R30" i="1"/>
  <c r="R29" i="1"/>
  <c r="R19" i="1"/>
  <c r="R14" i="1"/>
  <c r="R12" i="1"/>
  <c r="R42" i="1"/>
  <c r="R44" i="1" s="1"/>
  <c r="R39" i="1"/>
  <c r="R2" i="1"/>
  <c r="R15" i="1" l="1"/>
  <c r="D47" i="1"/>
  <c r="N47" i="1"/>
  <c r="J47" i="1"/>
  <c r="P47" i="1"/>
  <c r="H47" i="1"/>
  <c r="F47" i="1"/>
  <c r="R41" i="1"/>
  <c r="R8" i="1"/>
  <c r="R33" i="1"/>
  <c r="R11" i="1"/>
  <c r="S10" i="2"/>
  <c r="R10" i="2"/>
  <c r="T10" i="2" s="1"/>
  <c r="R100" i="2"/>
  <c r="T100" i="2" s="1"/>
  <c r="T112" i="2" s="1"/>
  <c r="S100" i="2"/>
  <c r="S112" i="2" s="1"/>
  <c r="R112" i="2"/>
  <c r="R124" i="2"/>
  <c r="S124" i="2"/>
  <c r="T124" i="2"/>
  <c r="R127" i="2"/>
  <c r="S77" i="2"/>
  <c r="R77" i="2"/>
  <c r="T77" i="2"/>
  <c r="S70" i="2"/>
  <c r="R70" i="2"/>
  <c r="T70" i="2" s="1"/>
  <c r="P94" i="2"/>
  <c r="P128" i="2" s="1"/>
  <c r="S93" i="2"/>
  <c r="S94" i="2" s="1"/>
  <c r="R93" i="2"/>
  <c r="R94" i="2" s="1"/>
  <c r="S115" i="2"/>
  <c r="T115" i="2" s="1"/>
  <c r="R115" i="2"/>
  <c r="R58" i="2"/>
  <c r="S58" i="2"/>
  <c r="T58" i="2"/>
  <c r="S89" i="2"/>
  <c r="R89" i="2"/>
  <c r="T89" i="2"/>
  <c r="R90" i="2"/>
  <c r="S90" i="2"/>
  <c r="T90" i="2"/>
  <c r="R43" i="2"/>
  <c r="T43" i="2" s="1"/>
  <c r="S43" i="2"/>
  <c r="P112" i="2"/>
  <c r="S88" i="2"/>
  <c r="R88" i="2"/>
  <c r="T88" i="2"/>
  <c r="P92" i="2"/>
  <c r="R46" i="2"/>
  <c r="T46" i="2" s="1"/>
  <c r="S46" i="2"/>
  <c r="T113" i="2"/>
  <c r="R65" i="2"/>
  <c r="T65" i="2" s="1"/>
  <c r="S65" i="2"/>
  <c r="R114" i="2"/>
  <c r="S114" i="2"/>
  <c r="S127" i="2" s="1"/>
  <c r="R54" i="2"/>
  <c r="S54" i="2"/>
  <c r="T54" i="2"/>
  <c r="R22" i="2"/>
  <c r="T22" i="2" s="1"/>
  <c r="S22" i="2"/>
  <c r="R5" i="2"/>
  <c r="T5" i="2" s="1"/>
  <c r="S5" i="2"/>
  <c r="P87" i="2"/>
  <c r="R47" i="1" l="1"/>
  <c r="T87" i="2"/>
  <c r="T92" i="2"/>
  <c r="T128" i="2" s="1"/>
  <c r="T114" i="2"/>
  <c r="T127" i="2" s="1"/>
  <c r="S92" i="2"/>
  <c r="R92" i="2"/>
  <c r="S87" i="2"/>
  <c r="S128" i="2" s="1"/>
  <c r="T93" i="2"/>
  <c r="T94" i="2" s="1"/>
  <c r="R87" i="2"/>
  <c r="R128" i="2"/>
</calcChain>
</file>

<file path=xl/sharedStrings.xml><?xml version="1.0" encoding="utf-8"?>
<sst xmlns="http://schemas.openxmlformats.org/spreadsheetml/2006/main" count="244" uniqueCount="80">
  <si>
    <t>Town Clerk</t>
  </si>
  <si>
    <t>Admin Assistant</t>
  </si>
  <si>
    <t>Acct / HR Manager</t>
  </si>
  <si>
    <t>Acct Clerk</t>
  </si>
  <si>
    <t>Admin Supervisor</t>
  </si>
  <si>
    <t>Town Manager</t>
  </si>
  <si>
    <t>Police - Chief</t>
  </si>
  <si>
    <t>PD Admin Assist</t>
  </si>
  <si>
    <t>Court Liason</t>
  </si>
  <si>
    <t>Communications Super</t>
  </si>
  <si>
    <t>Dispatcher</t>
  </si>
  <si>
    <t>Maint Supervisor</t>
  </si>
  <si>
    <t>Assist Maint Super</t>
  </si>
  <si>
    <t>PT Assistant</t>
  </si>
  <si>
    <t>Parking Supervisor</t>
  </si>
  <si>
    <t>Permit Tech</t>
  </si>
  <si>
    <t>Building Official</t>
  </si>
  <si>
    <t>PT Building / Code Enforcement</t>
  </si>
  <si>
    <t>Alderman</t>
  </si>
  <si>
    <t>DBP Captain</t>
  </si>
  <si>
    <t>Position</t>
  </si>
  <si>
    <t>Department</t>
  </si>
  <si>
    <t>Salary</t>
  </si>
  <si>
    <t>Benefits</t>
  </si>
  <si>
    <t>Pension</t>
  </si>
  <si>
    <t>PFML</t>
  </si>
  <si>
    <t>Taxes</t>
  </si>
  <si>
    <t>OT</t>
  </si>
  <si>
    <t>WC</t>
  </si>
  <si>
    <t>Total Obligation</t>
  </si>
  <si>
    <t>Administration</t>
  </si>
  <si>
    <t>Police</t>
  </si>
  <si>
    <t>Streets / Maintenance</t>
  </si>
  <si>
    <t>Parking Enforcement</t>
  </si>
  <si>
    <t>Building / Code Enforcement</t>
  </si>
  <si>
    <t>Beach Patrol</t>
  </si>
  <si>
    <t>Lieutenant</t>
  </si>
  <si>
    <t>Sargeant</t>
  </si>
  <si>
    <t>Staff Corporal</t>
  </si>
  <si>
    <t>Corporal</t>
  </si>
  <si>
    <t>Patrolman</t>
  </si>
  <si>
    <t>Part-Time Officer</t>
  </si>
  <si>
    <t>Master Corporal</t>
  </si>
  <si>
    <t>Administration Total</t>
  </si>
  <si>
    <t>Police Total</t>
  </si>
  <si>
    <t>Streets / Maintenance Total</t>
  </si>
  <si>
    <t>Parking Enforcement Total</t>
  </si>
  <si>
    <t>Building / Code Enforcement Total</t>
  </si>
  <si>
    <t>Alderman Total</t>
  </si>
  <si>
    <t>Beach Patrol Total</t>
  </si>
  <si>
    <t>Grand Total</t>
  </si>
  <si>
    <t>Notes:</t>
  </si>
  <si>
    <t>PFML included in Taxes</t>
  </si>
  <si>
    <t>Building Official position is vacant so benefits assumed for full family.  Savings could be had if less coverage is needed by new employee</t>
  </si>
  <si>
    <t>Seasonal hire wages, OT, taxes and WC based on Summer 2025 hours with same Summer 2025 staffing and going up $0.50 for an additional year of employment</t>
  </si>
  <si>
    <t>Seasonal employees will be exempt from PFML (Paid Family Medical Leave) coverage</t>
  </si>
  <si>
    <t>Police - Admin</t>
  </si>
  <si>
    <t>Police - Admin Total</t>
  </si>
  <si>
    <t>Seasonal - Police Total</t>
  </si>
  <si>
    <t>Seasonal - Police</t>
  </si>
  <si>
    <t>Seasonal - Parking Total</t>
  </si>
  <si>
    <t>Seasonal - Parking</t>
  </si>
  <si>
    <t>Seasonal - Maintenance Total</t>
  </si>
  <si>
    <t>Seasonal - Maintenance</t>
  </si>
  <si>
    <t>Seasonal - Dog  Ambassador Total</t>
  </si>
  <si>
    <t>Seasonal - Dog  Ambassador</t>
  </si>
  <si>
    <t>Seasonal - DBP Total</t>
  </si>
  <si>
    <t>Seasonal - DBP</t>
  </si>
  <si>
    <t>Seasonal - Admin Total</t>
  </si>
  <si>
    <t>Seasonal - Admin</t>
  </si>
  <si>
    <t>Total Pay</t>
  </si>
  <si>
    <t>OT Pay</t>
  </si>
  <si>
    <t>OT Hours</t>
  </si>
  <si>
    <t>OT Rate</t>
  </si>
  <si>
    <t>Paid Amount</t>
  </si>
  <si>
    <t>Hours</t>
  </si>
  <si>
    <t>Rate</t>
  </si>
  <si>
    <t>Payroll Item</t>
  </si>
  <si>
    <t>Summer 2026 (FY27)</t>
  </si>
  <si>
    <t>Summer 2025 (FY26)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</si>
</sst>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3" fillId="0" borderId="1" xfId="0" applyFont="1" applyBorder="1"/>
    <xf numFmtId="43" fontId="3" fillId="0" borderId="1" xfId="1" applyFont="1" applyBorder="1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43" fontId="0" fillId="2" borderId="0" xfId="1" applyFont="1" applyFill="1"/>
    <xf numFmtId="0" fontId="0" fillId="2" borderId="0" xfId="0" applyFill="1"/>
    <xf numFmtId="0" fontId="2" fillId="2" borderId="0" xfId="0" applyFont="1" applyFill="1"/>
    <xf numFmtId="43" fontId="0" fillId="0" borderId="1" xfId="1" applyFont="1" applyFill="1" applyBorder="1"/>
    <xf numFmtId="0" fontId="5" fillId="2" borderId="0" xfId="0" applyFont="1" applyFill="1"/>
    <xf numFmtId="164" fontId="5" fillId="2" borderId="0" xfId="1" applyNumberFormat="1" applyFont="1" applyFill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priver3651017750-my.sharepoint.com/personal/sheena_townofdeweybeach_com/Documents/Accounting%20Supervisor/Analysis%20&amp;%20Recons/FY%2027%20Budget%20Prep/Employee%20Obligation%2011.06.25.xlsx" TargetMode="External"/><Relationship Id="rId1" Type="http://schemas.openxmlformats.org/officeDocument/2006/relationships/externalLinkPath" Target="Employee%20Obligation%2011.06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% &amp; 7% - + new employees"/>
      <sheetName val="Non-Union - 3%"/>
      <sheetName val="Non-Union - 3.5%"/>
      <sheetName val="Non-Union - 4%"/>
      <sheetName val="Union"/>
      <sheetName val="Sheet1"/>
      <sheetName val="5% &amp; 6% - + new employees"/>
      <sheetName val="5% &amp; 6% - no new employees"/>
      <sheetName val="Proposed - 01.24.22 - CS &amp; BZ"/>
    </sheetNames>
    <sheetDataSet>
      <sheetData sheetId="0"/>
      <sheetData sheetId="1"/>
      <sheetData sheetId="2"/>
      <sheetData sheetId="3">
        <row r="6">
          <cell r="I6">
            <v>68119.168000000005</v>
          </cell>
          <cell r="K6">
            <v>17400</v>
          </cell>
          <cell r="L6">
            <v>510</v>
          </cell>
          <cell r="M6">
            <v>175</v>
          </cell>
          <cell r="N6">
            <v>136.44</v>
          </cell>
          <cell r="O6">
            <v>328.64223600000008</v>
          </cell>
          <cell r="P6">
            <v>2043.5750400000002</v>
          </cell>
          <cell r="Q6">
            <v>5449.5334400000002</v>
          </cell>
          <cell r="S6">
            <v>88.554918400000005</v>
          </cell>
          <cell r="W6">
            <v>4912.4400000000005</v>
          </cell>
          <cell r="Y6">
            <v>195.3732</v>
          </cell>
          <cell r="Z6">
            <v>7.3861720000000011</v>
          </cell>
          <cell r="AA6">
            <v>392.99520000000007</v>
          </cell>
        </row>
        <row r="7">
          <cell r="I7">
            <v>44215.808000000005</v>
          </cell>
          <cell r="K7">
            <v>17400</v>
          </cell>
          <cell r="L7">
            <v>510</v>
          </cell>
          <cell r="M7">
            <v>175</v>
          </cell>
          <cell r="N7">
            <v>1895.88</v>
          </cell>
          <cell r="O7">
            <v>206.14557600000003</v>
          </cell>
          <cell r="P7"/>
          <cell r="Q7">
            <v>3537.2646400000003</v>
          </cell>
          <cell r="S7">
            <v>57.480550400000013</v>
          </cell>
          <cell r="W7">
            <v>1594.3200000000002</v>
          </cell>
          <cell r="Y7"/>
          <cell r="Z7">
            <v>2.072616</v>
          </cell>
          <cell r="AA7">
            <v>127.54560000000002</v>
          </cell>
        </row>
        <row r="8">
          <cell r="I8">
            <v>75712</v>
          </cell>
          <cell r="K8">
            <v>26800</v>
          </cell>
          <cell r="L8">
            <v>1020</v>
          </cell>
          <cell r="M8">
            <v>280</v>
          </cell>
          <cell r="N8">
            <v>0</v>
          </cell>
          <cell r="O8">
            <v>340.70400000000006</v>
          </cell>
          <cell r="P8">
            <v>2271.36</v>
          </cell>
          <cell r="Q8">
            <v>6056.96</v>
          </cell>
          <cell r="S8">
            <v>98.425599999999989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I9">
            <v>31980.748800000001</v>
          </cell>
          <cell r="K9"/>
          <cell r="L9"/>
          <cell r="M9"/>
          <cell r="N9"/>
          <cell r="O9">
            <v>143.91336960000001</v>
          </cell>
          <cell r="P9">
            <v>0</v>
          </cell>
          <cell r="Q9">
            <v>2558.4599040000003</v>
          </cell>
          <cell r="S9">
            <v>41.574973440000001</v>
          </cell>
          <cell r="W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I10">
            <v>51484.160000000003</v>
          </cell>
          <cell r="K10">
            <v>26800</v>
          </cell>
          <cell r="L10">
            <v>1020</v>
          </cell>
          <cell r="M10">
            <v>280</v>
          </cell>
          <cell r="N10">
            <v>0</v>
          </cell>
          <cell r="O10">
            <v>241.70328000000003</v>
          </cell>
          <cell r="P10"/>
          <cell r="Q10">
            <v>4118.7328000000007</v>
          </cell>
          <cell r="S10">
            <v>66.929408000000009</v>
          </cell>
          <cell r="W10">
            <v>2227.6799999999998</v>
          </cell>
          <cell r="Y10"/>
          <cell r="Z10">
            <v>2.8959839999999999</v>
          </cell>
          <cell r="AA10">
            <v>178.21439999999998</v>
          </cell>
        </row>
        <row r="11">
          <cell r="I11">
            <v>137810.40000000002</v>
          </cell>
          <cell r="K11">
            <v>0</v>
          </cell>
          <cell r="L11">
            <v>1040</v>
          </cell>
          <cell r="M11">
            <v>275</v>
          </cell>
          <cell r="N11">
            <v>0</v>
          </cell>
          <cell r="O11">
            <v>620.14680000000021</v>
          </cell>
          <cell r="P11">
            <v>0</v>
          </cell>
          <cell r="Q11">
            <v>11024.832000000002</v>
          </cell>
          <cell r="S11">
            <v>179.15352000000001</v>
          </cell>
          <cell r="W11">
            <v>0</v>
          </cell>
          <cell r="Y11">
            <v>0</v>
          </cell>
          <cell r="Z11">
            <v>0</v>
          </cell>
          <cell r="AA11">
            <v>0</v>
          </cell>
        </row>
        <row r="15">
          <cell r="I15">
            <v>120295.55200000001</v>
          </cell>
          <cell r="K15">
            <v>7500</v>
          </cell>
          <cell r="L15">
            <v>0</v>
          </cell>
          <cell r="M15">
            <v>0</v>
          </cell>
          <cell r="N15">
            <v>464.15999999999997</v>
          </cell>
          <cell r="O15">
            <v>541.32998400000008</v>
          </cell>
          <cell r="P15">
            <v>20450.243840000003</v>
          </cell>
          <cell r="Q15">
            <v>9623.6441600000016</v>
          </cell>
          <cell r="S15">
            <v>4102.0783232000003</v>
          </cell>
          <cell r="W15">
            <v>0</v>
          </cell>
          <cell r="Y15">
            <v>0</v>
          </cell>
          <cell r="Z15">
            <v>0</v>
          </cell>
          <cell r="AA15">
            <v>0</v>
          </cell>
        </row>
        <row r="29">
          <cell r="I29">
            <v>59098.624000000003</v>
          </cell>
          <cell r="K29">
            <v>36000</v>
          </cell>
          <cell r="L29">
            <v>1040</v>
          </cell>
          <cell r="M29">
            <v>275</v>
          </cell>
          <cell r="N29">
            <v>2311.8000000000002</v>
          </cell>
          <cell r="O29">
            <v>275.53312800000003</v>
          </cell>
          <cell r="P29">
            <v>1772.9587200000001</v>
          </cell>
          <cell r="Q29">
            <v>4727.8899200000005</v>
          </cell>
          <cell r="S29">
            <v>1820.2376192000002</v>
          </cell>
          <cell r="W29">
            <v>2130.96</v>
          </cell>
          <cell r="Y29">
            <v>63.928799999999995</v>
          </cell>
          <cell r="Z29">
            <v>65.633568000000011</v>
          </cell>
          <cell r="AA29">
            <v>170.4768</v>
          </cell>
        </row>
        <row r="30">
          <cell r="I30">
            <v>50986.624000000003</v>
          </cell>
          <cell r="K30">
            <v>45000</v>
          </cell>
          <cell r="L30">
            <v>1705</v>
          </cell>
          <cell r="M30">
            <v>450</v>
          </cell>
          <cell r="N30">
            <v>0</v>
          </cell>
          <cell r="O30">
            <v>231.92172900000006</v>
          </cell>
          <cell r="P30"/>
          <cell r="Q30">
            <v>4078.9299200000005</v>
          </cell>
          <cell r="S30">
            <v>1570.3880192000004</v>
          </cell>
          <cell r="W30">
            <v>551.53800000000012</v>
          </cell>
          <cell r="Y30"/>
          <cell r="Z30">
            <v>16.987370400000003</v>
          </cell>
          <cell r="AA30">
            <v>44.12304000000001</v>
          </cell>
        </row>
        <row r="34">
          <cell r="I34">
            <v>22107.904000000002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99.485568000000015</v>
          </cell>
          <cell r="P34"/>
          <cell r="Q34">
            <v>1768.6323200000002</v>
          </cell>
          <cell r="S34">
            <v>97.274777600000021</v>
          </cell>
          <cell r="W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I35">
            <v>50553.983999999997</v>
          </cell>
          <cell r="K35">
            <v>45000</v>
          </cell>
          <cell r="L35">
            <v>1705</v>
          </cell>
          <cell r="M35">
            <v>450</v>
          </cell>
          <cell r="N35">
            <v>450</v>
          </cell>
          <cell r="O35">
            <v>260.30440800000002</v>
          </cell>
          <cell r="P35"/>
          <cell r="Q35">
            <v>4044.3187199999998</v>
          </cell>
          <cell r="S35">
            <v>223.43752959999998</v>
          </cell>
          <cell r="W35">
            <v>7291.4400000000005</v>
          </cell>
          <cell r="Y35"/>
          <cell r="Z35">
            <v>32.082335999999998</v>
          </cell>
          <cell r="AA35">
            <v>583.3152</v>
          </cell>
        </row>
        <row r="39">
          <cell r="I39">
            <v>24747.008000000002</v>
          </cell>
          <cell r="K39"/>
          <cell r="L39"/>
          <cell r="M39"/>
          <cell r="N39"/>
          <cell r="O39">
            <v>111.36153600000002</v>
          </cell>
          <cell r="P39"/>
          <cell r="Q39">
            <v>1979.7606400000002</v>
          </cell>
          <cell r="S39">
            <v>108.88683520000001</v>
          </cell>
          <cell r="W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I40">
            <v>68000</v>
          </cell>
          <cell r="K40">
            <v>45000</v>
          </cell>
          <cell r="L40">
            <v>1705</v>
          </cell>
          <cell r="M40">
            <v>450</v>
          </cell>
          <cell r="N40">
            <v>1500</v>
          </cell>
          <cell r="O40">
            <v>306.00000000000006</v>
          </cell>
          <cell r="P40">
            <v>2040</v>
          </cell>
          <cell r="Q40">
            <v>5440</v>
          </cell>
          <cell r="S40">
            <v>299.2</v>
          </cell>
          <cell r="W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I41">
            <v>23622.144</v>
          </cell>
          <cell r="K41"/>
          <cell r="L41"/>
          <cell r="M41"/>
          <cell r="N41"/>
          <cell r="O41">
            <v>106.29964800000002</v>
          </cell>
          <cell r="P41"/>
          <cell r="Q41">
            <v>1889.77152</v>
          </cell>
          <cell r="S41">
            <v>103.93743360000001</v>
          </cell>
          <cell r="W41">
            <v>0</v>
          </cell>
          <cell r="Y41">
            <v>0</v>
          </cell>
          <cell r="Z41">
            <v>0</v>
          </cell>
          <cell r="AA41">
            <v>0</v>
          </cell>
        </row>
        <row r="45">
          <cell r="I45">
            <v>30371.327999999998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136.670976</v>
          </cell>
          <cell r="P45">
            <v>0</v>
          </cell>
          <cell r="Q45">
            <v>2429.70624</v>
          </cell>
          <cell r="S45">
            <v>39.482726399999997</v>
          </cell>
          <cell r="W45">
            <v>0</v>
          </cell>
          <cell r="Y45">
            <v>0</v>
          </cell>
          <cell r="Z45">
            <v>0</v>
          </cell>
          <cell r="AA45">
            <v>0</v>
          </cell>
        </row>
        <row r="49">
          <cell r="I49">
            <v>27040</v>
          </cell>
          <cell r="K49">
            <v>0</v>
          </cell>
          <cell r="L49">
            <v>0</v>
          </cell>
          <cell r="M49">
            <v>0</v>
          </cell>
          <cell r="N49">
            <v>1164</v>
          </cell>
          <cell r="P49">
            <v>0</v>
          </cell>
          <cell r="Q49">
            <v>2163.1999999999998</v>
          </cell>
          <cell r="S49">
            <v>832.83199999999999</v>
          </cell>
          <cell r="W49">
            <v>0</v>
          </cell>
          <cell r="Y49">
            <v>0</v>
          </cell>
          <cell r="Z49">
            <v>0</v>
          </cell>
          <cell r="AA49">
            <v>0</v>
          </cell>
        </row>
      </sheetData>
      <sheetData sheetId="4">
        <row r="6">
          <cell r="H6">
            <v>106203.82</v>
          </cell>
          <cell r="J6">
            <v>26800</v>
          </cell>
          <cell r="K6">
            <v>1020</v>
          </cell>
          <cell r="L6">
            <v>280</v>
          </cell>
          <cell r="M6">
            <v>1427.52</v>
          </cell>
          <cell r="N6">
            <v>526.54397798076934</v>
          </cell>
          <cell r="O6">
            <v>18054.649400000002</v>
          </cell>
          <cell r="P6">
            <v>8496.3056000000015</v>
          </cell>
          <cell r="R6">
            <v>3621.5502620000002</v>
          </cell>
          <cell r="V6">
            <v>5105.9528846153853</v>
          </cell>
          <cell r="W6">
            <v>5700</v>
          </cell>
          <cell r="X6"/>
          <cell r="Z6">
            <v>368.48299336538463</v>
          </cell>
          <cell r="AA6">
            <v>864.47623076923082</v>
          </cell>
        </row>
        <row r="7">
          <cell r="H7">
            <v>91720.58</v>
          </cell>
          <cell r="J7">
            <v>45000</v>
          </cell>
          <cell r="K7">
            <v>1705</v>
          </cell>
          <cell r="L7">
            <v>450</v>
          </cell>
          <cell r="M7">
            <v>224.04000000000002</v>
          </cell>
          <cell r="N7">
            <v>547.39708355769233</v>
          </cell>
          <cell r="O7">
            <v>15592.498600000001</v>
          </cell>
          <cell r="P7">
            <v>7337.6464000000005</v>
          </cell>
          <cell r="R7">
            <v>3127.6717779999999</v>
          </cell>
          <cell r="V7">
            <v>22048.216346153848</v>
          </cell>
          <cell r="W7">
            <v>3000</v>
          </cell>
          <cell r="X7">
            <v>4875</v>
          </cell>
          <cell r="Z7">
            <v>1020.3816774038463</v>
          </cell>
          <cell r="AA7">
            <v>2393.857307692308</v>
          </cell>
        </row>
        <row r="8">
          <cell r="H8">
            <v>84823.89</v>
          </cell>
          <cell r="J8">
            <v>45000</v>
          </cell>
          <cell r="K8">
            <v>1705</v>
          </cell>
          <cell r="L8">
            <v>450</v>
          </cell>
          <cell r="M8">
            <v>617.28</v>
          </cell>
          <cell r="N8">
            <v>513.9996332451924</v>
          </cell>
          <cell r="O8">
            <v>14420.061300000001</v>
          </cell>
          <cell r="P8">
            <v>6785.9112000000005</v>
          </cell>
          <cell r="R8">
            <v>2892.4946490000002</v>
          </cell>
          <cell r="V8">
            <v>14273.250721153845</v>
          </cell>
          <cell r="W8">
            <v>7000</v>
          </cell>
          <cell r="X8">
            <v>8125</v>
          </cell>
          <cell r="Z8">
            <v>1002.4803495913461</v>
          </cell>
          <cell r="AA8">
            <v>2351.8600576923077</v>
          </cell>
        </row>
        <row r="9">
          <cell r="H9">
            <v>84823.89</v>
          </cell>
          <cell r="J9">
            <v>36000</v>
          </cell>
          <cell r="K9">
            <v>1040</v>
          </cell>
          <cell r="L9">
            <v>275</v>
          </cell>
          <cell r="M9">
            <v>186.72</v>
          </cell>
          <cell r="N9">
            <v>567.9996332451924</v>
          </cell>
          <cell r="O9">
            <v>14420.061300000001</v>
          </cell>
          <cell r="P9">
            <v>6785.9112000000005</v>
          </cell>
          <cell r="R9">
            <v>2892.4946490000002</v>
          </cell>
          <cell r="V9">
            <v>14273.250721153845</v>
          </cell>
          <cell r="W9">
            <v>12500</v>
          </cell>
          <cell r="X9">
            <v>14625</v>
          </cell>
          <cell r="Z9">
            <v>1411.6803495913462</v>
          </cell>
          <cell r="AA9">
            <v>3311.8600576923077</v>
          </cell>
        </row>
        <row r="10">
          <cell r="H10">
            <v>81522.080000000002</v>
          </cell>
          <cell r="J10">
            <v>36000</v>
          </cell>
          <cell r="K10">
            <v>1040</v>
          </cell>
          <cell r="L10">
            <v>275</v>
          </cell>
          <cell r="M10">
            <v>375.36</v>
          </cell>
          <cell r="N10">
            <v>487.6413196153847</v>
          </cell>
          <cell r="O10">
            <v>13858.753600000002</v>
          </cell>
          <cell r="P10">
            <v>6521.7664000000004</v>
          </cell>
          <cell r="R10">
            <v>2779.902928</v>
          </cell>
          <cell r="V10">
            <v>13717.657692307692</v>
          </cell>
          <cell r="W10">
            <v>5000</v>
          </cell>
          <cell r="X10">
            <v>8125</v>
          </cell>
          <cell r="Z10">
            <v>915.33462730769247</v>
          </cell>
          <cell r="AA10">
            <v>2147.4126153846155</v>
          </cell>
        </row>
        <row r="11">
          <cell r="H11">
            <v>81522.080000000002</v>
          </cell>
          <cell r="J11">
            <v>17400</v>
          </cell>
          <cell r="K11">
            <v>510</v>
          </cell>
          <cell r="L11">
            <v>175</v>
          </cell>
          <cell r="M11"/>
          <cell r="N11">
            <v>487.6413196153847</v>
          </cell>
          <cell r="O11">
            <v>13858.753600000002</v>
          </cell>
          <cell r="P11">
            <v>6521.7664000000004</v>
          </cell>
          <cell r="R11">
            <v>2779.902928</v>
          </cell>
          <cell r="V11">
            <v>13717.657692307692</v>
          </cell>
          <cell r="W11">
            <v>5000</v>
          </cell>
          <cell r="X11">
            <v>8125</v>
          </cell>
          <cell r="Z11">
            <v>915.33462730769247</v>
          </cell>
          <cell r="AA11">
            <v>2147.4126153846155</v>
          </cell>
        </row>
        <row r="12">
          <cell r="H12">
            <v>81522.080000000002</v>
          </cell>
          <cell r="J12">
            <v>45000</v>
          </cell>
          <cell r="K12">
            <v>1705</v>
          </cell>
          <cell r="L12">
            <v>450</v>
          </cell>
          <cell r="M12">
            <v>1636.3679999999999</v>
          </cell>
          <cell r="N12">
            <v>486.33481384615391</v>
          </cell>
          <cell r="O12">
            <v>13858.753600000002</v>
          </cell>
          <cell r="P12">
            <v>6521.7664000000004</v>
          </cell>
          <cell r="R12">
            <v>2779.902928</v>
          </cell>
          <cell r="V12">
            <v>15677.323076923076</v>
          </cell>
          <cell r="W12">
            <v>6000</v>
          </cell>
          <cell r="X12">
            <v>4875</v>
          </cell>
          <cell r="Z12">
            <v>905.43421692307686</v>
          </cell>
          <cell r="AA12">
            <v>2124.1858461538459</v>
          </cell>
        </row>
        <row r="13">
          <cell r="H13">
            <v>81522.080000000002</v>
          </cell>
          <cell r="J13">
            <v>45000</v>
          </cell>
          <cell r="K13">
            <v>1705</v>
          </cell>
          <cell r="L13">
            <v>450</v>
          </cell>
          <cell r="M13">
            <v>440.64</v>
          </cell>
          <cell r="N13">
            <v>523.27830807692317</v>
          </cell>
          <cell r="O13">
            <v>13858.753600000002</v>
          </cell>
          <cell r="P13">
            <v>6521.7664000000004</v>
          </cell>
          <cell r="R13">
            <v>2779.902928</v>
          </cell>
          <cell r="V13">
            <v>17636.988461538462</v>
          </cell>
          <cell r="W13">
            <v>9000</v>
          </cell>
          <cell r="X13">
            <v>8125</v>
          </cell>
          <cell r="Z13">
            <v>1185.3838065384616</v>
          </cell>
          <cell r="AA13">
            <v>2780.9590769230772</v>
          </cell>
        </row>
        <row r="14">
          <cell r="H14">
            <v>77573.06</v>
          </cell>
          <cell r="J14">
            <v>45000</v>
          </cell>
          <cell r="K14">
            <v>1705</v>
          </cell>
          <cell r="L14">
            <v>450</v>
          </cell>
          <cell r="M14">
            <v>173.88</v>
          </cell>
          <cell r="N14">
            <v>445.59785293269232</v>
          </cell>
          <cell r="O14">
            <v>13187.4202</v>
          </cell>
          <cell r="P14">
            <v>6205.8447999999999</v>
          </cell>
          <cell r="R14">
            <v>2645.2413459999998</v>
          </cell>
          <cell r="V14">
            <v>9323.6850961538457</v>
          </cell>
          <cell r="W14">
            <v>4000</v>
          </cell>
          <cell r="X14">
            <v>8125</v>
          </cell>
          <cell r="Z14">
            <v>731.40016177884604</v>
          </cell>
          <cell r="AA14">
            <v>1715.8948076923075</v>
          </cell>
        </row>
        <row r="15">
          <cell r="H15">
            <v>70498.688000000009</v>
          </cell>
          <cell r="J15">
            <v>17400</v>
          </cell>
          <cell r="K15">
            <v>510</v>
          </cell>
          <cell r="L15">
            <v>175</v>
          </cell>
          <cell r="M15">
            <v>298.08</v>
          </cell>
          <cell r="N15">
            <v>410.2504560000001</v>
          </cell>
          <cell r="O15">
            <v>11984.776960000003</v>
          </cell>
          <cell r="P15">
            <v>5639.8950400000012</v>
          </cell>
          <cell r="R15">
            <v>2404.0052608000005</v>
          </cell>
          <cell r="V15">
            <v>10168.080000000002</v>
          </cell>
          <cell r="W15">
            <v>4000</v>
          </cell>
          <cell r="X15">
            <v>6500</v>
          </cell>
          <cell r="Z15">
            <v>704.78152800000009</v>
          </cell>
          <cell r="AA15">
            <v>1653.4464000000003</v>
          </cell>
        </row>
        <row r="16">
          <cell r="H16">
            <v>70498.688000000009</v>
          </cell>
          <cell r="J16">
            <v>17400</v>
          </cell>
          <cell r="K16">
            <v>510</v>
          </cell>
          <cell r="L16">
            <v>175</v>
          </cell>
          <cell r="M16">
            <v>115.80000000000001</v>
          </cell>
          <cell r="N16">
            <v>395.3118960000001</v>
          </cell>
          <cell r="O16">
            <v>11984.776960000003</v>
          </cell>
          <cell r="P16">
            <v>5639.8950400000012</v>
          </cell>
          <cell r="R16">
            <v>2404.0052608000005</v>
          </cell>
          <cell r="V16">
            <v>8473.4000000000015</v>
          </cell>
          <cell r="W16">
            <v>4000</v>
          </cell>
          <cell r="X16">
            <v>4875</v>
          </cell>
          <cell r="Z16">
            <v>591.58044000000007</v>
          </cell>
          <cell r="AA16">
            <v>1387.8720000000001</v>
          </cell>
        </row>
        <row r="17">
          <cell r="H17">
            <v>67145.727999999988</v>
          </cell>
          <cell r="J17">
            <v>17400</v>
          </cell>
          <cell r="K17">
            <v>510</v>
          </cell>
          <cell r="L17">
            <v>175</v>
          </cell>
          <cell r="M17"/>
          <cell r="N17">
            <v>380.14671599999997</v>
          </cell>
          <cell r="O17">
            <v>11414.773759999998</v>
          </cell>
          <cell r="P17">
            <v>5371.6582399999988</v>
          </cell>
          <cell r="R17">
            <v>2289.6693247999997</v>
          </cell>
          <cell r="V17">
            <v>6456.32</v>
          </cell>
          <cell r="W17">
            <v>6000</v>
          </cell>
          <cell r="X17">
            <v>4875</v>
          </cell>
          <cell r="Z17">
            <v>590.99801200000002</v>
          </cell>
          <cell r="AA17">
            <v>1386.5056</v>
          </cell>
        </row>
        <row r="19">
          <cell r="H19">
            <v>2892.96</v>
          </cell>
          <cell r="J19"/>
          <cell r="K19"/>
          <cell r="L19"/>
          <cell r="M19"/>
          <cell r="N19"/>
          <cell r="O19"/>
          <cell r="P19">
            <v>231.43680000000001</v>
          </cell>
          <cell r="R19">
            <v>98.649935999999997</v>
          </cell>
          <cell r="W19">
            <v>7000</v>
          </cell>
          <cell r="X19">
            <v>4875</v>
          </cell>
          <cell r="Z19">
            <v>404.9375</v>
          </cell>
          <cell r="AA19">
            <v>950</v>
          </cell>
        </row>
        <row r="20">
          <cell r="H20">
            <v>15229.48</v>
          </cell>
          <cell r="J20"/>
          <cell r="K20"/>
          <cell r="L20"/>
          <cell r="M20"/>
          <cell r="N20"/>
          <cell r="O20"/>
          <cell r="P20">
            <v>1218.3584000000001</v>
          </cell>
          <cell r="R20">
            <v>519.32526800000005</v>
          </cell>
          <cell r="W20">
            <v>2000</v>
          </cell>
          <cell r="X20">
            <v>8125</v>
          </cell>
          <cell r="Z20">
            <v>345.26249999999999</v>
          </cell>
          <cell r="AA20">
            <v>810</v>
          </cell>
        </row>
      </sheetData>
      <sheetData sheetId="5">
        <row r="43">
          <cell r="I43">
            <v>54000</v>
          </cell>
          <cell r="K43">
            <v>45000</v>
          </cell>
          <cell r="L43">
            <v>1705</v>
          </cell>
          <cell r="M43">
            <v>450</v>
          </cell>
          <cell r="N43">
            <v>198.24</v>
          </cell>
          <cell r="O43">
            <v>265.78125000000006</v>
          </cell>
          <cell r="P43">
            <v>1620</v>
          </cell>
          <cell r="Q43">
            <v>4320</v>
          </cell>
          <cell r="S43">
            <v>70.2</v>
          </cell>
          <cell r="W43">
            <v>5062.5</v>
          </cell>
          <cell r="Y43">
            <v>151.875</v>
          </cell>
          <cell r="Z43">
            <v>6.5812499999999998</v>
          </cell>
          <cell r="AA43">
            <v>405</v>
          </cell>
        </row>
        <row r="44">
          <cell r="I44">
            <v>35052.160000000003</v>
          </cell>
          <cell r="K44"/>
          <cell r="L44"/>
          <cell r="M44"/>
          <cell r="N44"/>
          <cell r="O44">
            <v>168.48936000000003</v>
          </cell>
          <cell r="P44"/>
          <cell r="Q44">
            <v>2804.1728000000003</v>
          </cell>
          <cell r="S44">
            <v>45.567808000000007</v>
          </cell>
          <cell r="W44">
            <v>2389.92</v>
          </cell>
          <cell r="Y44"/>
          <cell r="Z44">
            <v>3.1068960000000003</v>
          </cell>
          <cell r="AA44">
            <v>191.1936</v>
          </cell>
        </row>
        <row r="45">
          <cell r="I45">
            <v>52000</v>
          </cell>
          <cell r="K45">
            <v>26800</v>
          </cell>
          <cell r="L45">
            <v>1705</v>
          </cell>
          <cell r="M45">
            <v>450</v>
          </cell>
          <cell r="N45"/>
          <cell r="O45">
            <v>276.18750000000006</v>
          </cell>
          <cell r="P45">
            <v>1560</v>
          </cell>
          <cell r="Q45">
            <v>4160</v>
          </cell>
          <cell r="S45">
            <v>67.599999999999994</v>
          </cell>
          <cell r="W45">
            <v>9375</v>
          </cell>
          <cell r="Y45">
            <v>281.25</v>
          </cell>
          <cell r="Z45">
            <v>12.1875</v>
          </cell>
          <cell r="AA45">
            <v>750</v>
          </cell>
        </row>
        <row r="46">
          <cell r="I46">
            <v>45760</v>
          </cell>
          <cell r="K46">
            <v>26800</v>
          </cell>
          <cell r="L46">
            <v>1020</v>
          </cell>
          <cell r="M46">
            <v>280</v>
          </cell>
          <cell r="N46">
            <v>0</v>
          </cell>
          <cell r="O46">
            <v>243.04500000000002</v>
          </cell>
          <cell r="P46">
            <v>1372.8</v>
          </cell>
          <cell r="Q46">
            <v>3660.8</v>
          </cell>
          <cell r="S46">
            <v>59.488</v>
          </cell>
          <cell r="W46">
            <v>8250</v>
          </cell>
          <cell r="Y46">
            <v>247.5</v>
          </cell>
          <cell r="Z46">
            <v>10.725</v>
          </cell>
          <cell r="AA46">
            <v>660</v>
          </cell>
        </row>
        <row r="47">
          <cell r="I47">
            <v>45760</v>
          </cell>
          <cell r="K47">
            <v>17400</v>
          </cell>
          <cell r="L47">
            <v>510</v>
          </cell>
          <cell r="M47">
            <v>175</v>
          </cell>
          <cell r="N47">
            <v>0</v>
          </cell>
          <cell r="O47">
            <v>243.04500000000002</v>
          </cell>
          <cell r="P47"/>
          <cell r="Q47">
            <v>3660.8</v>
          </cell>
          <cell r="S47">
            <v>59.488</v>
          </cell>
          <cell r="W47">
            <v>8250</v>
          </cell>
          <cell r="Y47"/>
          <cell r="Z47">
            <v>10.725</v>
          </cell>
          <cell r="AA47">
            <v>660</v>
          </cell>
        </row>
        <row r="48">
          <cell r="I48">
            <v>45760</v>
          </cell>
          <cell r="K48">
            <v>17400</v>
          </cell>
          <cell r="L48">
            <v>510</v>
          </cell>
          <cell r="M48">
            <v>175</v>
          </cell>
          <cell r="N48">
            <v>0</v>
          </cell>
          <cell r="O48">
            <v>243.04500000000002</v>
          </cell>
          <cell r="P48">
            <v>1372.8</v>
          </cell>
          <cell r="Q48">
            <v>3660.8</v>
          </cell>
          <cell r="S48">
            <v>59.488</v>
          </cell>
          <cell r="W48">
            <v>8250</v>
          </cell>
          <cell r="Y48">
            <v>247.5</v>
          </cell>
          <cell r="Z48">
            <v>10.725</v>
          </cell>
          <cell r="AA48">
            <v>660</v>
          </cell>
        </row>
        <row r="49">
          <cell r="I49">
            <v>45760</v>
          </cell>
          <cell r="K49">
            <v>26800</v>
          </cell>
          <cell r="L49">
            <v>1020</v>
          </cell>
          <cell r="M49">
            <v>280</v>
          </cell>
          <cell r="N49">
            <v>283.56</v>
          </cell>
          <cell r="O49">
            <v>243.04500000000002</v>
          </cell>
          <cell r="P49">
            <v>1372.8</v>
          </cell>
          <cell r="Q49">
            <v>3660.8</v>
          </cell>
          <cell r="S49">
            <v>59.488</v>
          </cell>
          <cell r="W49">
            <v>8250</v>
          </cell>
          <cell r="Y49">
            <v>247.5</v>
          </cell>
          <cell r="Z49">
            <v>10.725</v>
          </cell>
          <cell r="AA49">
            <v>660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02F0-352B-43D5-8689-715F1B48844F}">
  <dimension ref="A1:R55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H22" sqref="H22"/>
    </sheetView>
  </sheetViews>
  <sheetFormatPr defaultRowHeight="12.75" outlineLevelRow="2" x14ac:dyDescent="0.2"/>
  <cols>
    <col min="1" max="1" width="0" style="6" hidden="1" customWidth="1"/>
    <col min="2" max="2" width="28" style="6" bestFit="1" customWidth="1"/>
    <col min="3" max="3" width="25" style="6" bestFit="1" customWidth="1"/>
    <col min="4" max="4" width="10.28515625" style="9" bestFit="1" customWidth="1"/>
    <col min="5" max="5" width="1.7109375" style="9" customWidth="1"/>
    <col min="6" max="6" width="8.7109375" style="9" bestFit="1" customWidth="1"/>
    <col min="7" max="7" width="1.7109375" style="9" customWidth="1"/>
    <col min="8" max="8" width="8.85546875" style="9" bestFit="1" customWidth="1"/>
    <col min="9" max="9" width="1.7109375" style="9" customWidth="1"/>
    <col min="10" max="10" width="8.85546875" style="9" bestFit="1" customWidth="1"/>
    <col min="11" max="11" width="1.7109375" style="9" customWidth="1"/>
    <col min="12" max="12" width="7.7109375" style="9" bestFit="1" customWidth="1"/>
    <col min="13" max="13" width="1.7109375" style="9" customWidth="1"/>
    <col min="14" max="14" width="8.7109375" style="9" bestFit="1" customWidth="1"/>
    <col min="15" max="15" width="1.7109375" style="9" customWidth="1"/>
    <col min="16" max="16" width="7.7109375" style="9" bestFit="1" customWidth="1"/>
    <col min="17" max="17" width="1.7109375" style="9" customWidth="1"/>
    <col min="18" max="18" width="15.140625" style="9" bestFit="1" customWidth="1"/>
    <col min="19" max="16384" width="9.140625" style="6"/>
  </cols>
  <sheetData>
    <row r="1" spans="1:18" x14ac:dyDescent="0.2">
      <c r="B1" s="4" t="s">
        <v>20</v>
      </c>
      <c r="C1" s="4" t="s">
        <v>21</v>
      </c>
      <c r="D1" s="5" t="s">
        <v>22</v>
      </c>
      <c r="E1" s="5"/>
      <c r="F1" s="5" t="s">
        <v>27</v>
      </c>
      <c r="G1" s="5"/>
      <c r="H1" s="5" t="s">
        <v>23</v>
      </c>
      <c r="I1" s="5"/>
      <c r="J1" s="5" t="s">
        <v>24</v>
      </c>
      <c r="K1" s="5"/>
      <c r="L1" s="5" t="s">
        <v>25</v>
      </c>
      <c r="M1" s="5"/>
      <c r="N1" s="5" t="s">
        <v>26</v>
      </c>
      <c r="O1" s="5"/>
      <c r="P1" s="5" t="s">
        <v>28</v>
      </c>
      <c r="Q1" s="5"/>
      <c r="R1" s="5" t="s">
        <v>29</v>
      </c>
    </row>
    <row r="2" spans="1:18" outlineLevel="2" x14ac:dyDescent="0.2">
      <c r="A2" s="6">
        <v>1</v>
      </c>
      <c r="B2" s="7" t="s">
        <v>0</v>
      </c>
      <c r="C2" s="6" t="s">
        <v>30</v>
      </c>
      <c r="D2" s="8">
        <f>+'[1]Non-Union - 4%'!I6</f>
        <v>68119.168000000005</v>
      </c>
      <c r="E2" s="8"/>
      <c r="F2" s="8">
        <f>+'[1]Non-Union - 4%'!W6</f>
        <v>4912.4400000000005</v>
      </c>
      <c r="G2" s="8"/>
      <c r="H2" s="8">
        <f>+'[1]Non-Union - 4%'!K6+'[1]Non-Union - 4%'!L6+'[1]Non-Union - 4%'!M6+'[1]Non-Union - 4%'!N6</f>
        <v>18221.439999999999</v>
      </c>
      <c r="I2" s="8"/>
      <c r="J2" s="8">
        <f>+'[1]Non-Union - 4%'!P6+'[1]Non-Union - 4%'!Y6</f>
        <v>2238.9482400000002</v>
      </c>
      <c r="K2" s="8"/>
      <c r="L2" s="8">
        <f>+'[1]Non-Union - 4%'!$O6</f>
        <v>328.64223600000008</v>
      </c>
      <c r="M2" s="8"/>
      <c r="N2" s="8">
        <f>+'[1]Non-Union - 4%'!$Q6+'[1]Non-Union - 4%'!$AA6</f>
        <v>5842.5286400000005</v>
      </c>
      <c r="O2" s="8"/>
      <c r="P2" s="8">
        <f>+'[1]Non-Union - 4%'!$S6+'[1]Non-Union - 4%'!$Z6</f>
        <v>95.941090400000007</v>
      </c>
      <c r="Q2" s="8"/>
      <c r="R2" s="8">
        <f t="shared" ref="R2:R7" si="0">SUM(D2:P2)</f>
        <v>99759.108206400007</v>
      </c>
    </row>
    <row r="3" spans="1:18" outlineLevel="2" x14ac:dyDescent="0.2">
      <c r="A3" s="6">
        <v>1</v>
      </c>
      <c r="B3" s="7" t="s">
        <v>1</v>
      </c>
      <c r="C3" s="6" t="s">
        <v>30</v>
      </c>
      <c r="D3" s="8">
        <f>+'[1]Non-Union - 4%'!I7</f>
        <v>44215.808000000005</v>
      </c>
      <c r="E3" s="8"/>
      <c r="F3" s="8">
        <f>+'[1]Non-Union - 4%'!W7</f>
        <v>1594.3200000000002</v>
      </c>
      <c r="G3" s="8"/>
      <c r="H3" s="8">
        <f>+'[1]Non-Union - 4%'!K7+'[1]Non-Union - 4%'!L7+'[1]Non-Union - 4%'!M7+'[1]Non-Union - 4%'!N7</f>
        <v>19980.88</v>
      </c>
      <c r="I3" s="8"/>
      <c r="J3" s="8">
        <f>+'[1]Non-Union - 4%'!P7+'[1]Non-Union - 4%'!Y7</f>
        <v>0</v>
      </c>
      <c r="K3" s="8"/>
      <c r="L3" s="8">
        <f>+'[1]Non-Union - 4%'!$O7</f>
        <v>206.14557600000003</v>
      </c>
      <c r="M3" s="8"/>
      <c r="N3" s="8">
        <f>+'[1]Non-Union - 4%'!$Q7+'[1]Non-Union - 4%'!$AA7</f>
        <v>3664.8102400000002</v>
      </c>
      <c r="O3" s="8"/>
      <c r="P3" s="8">
        <f>+'[1]Non-Union - 4%'!$S7+'[1]Non-Union - 4%'!$Z7</f>
        <v>59.553166400000009</v>
      </c>
      <c r="Q3" s="8"/>
      <c r="R3" s="8">
        <f t="shared" si="0"/>
        <v>69721.516982400004</v>
      </c>
    </row>
    <row r="4" spans="1:18" outlineLevel="2" x14ac:dyDescent="0.2">
      <c r="A4" s="6">
        <v>1</v>
      </c>
      <c r="B4" s="7" t="s">
        <v>2</v>
      </c>
      <c r="C4" s="6" t="s">
        <v>30</v>
      </c>
      <c r="D4" s="8">
        <f>+'[1]Non-Union - 4%'!I8</f>
        <v>75712</v>
      </c>
      <c r="E4" s="8"/>
      <c r="F4" s="8">
        <f>+'[1]Non-Union - 4%'!W8</f>
        <v>0</v>
      </c>
      <c r="G4" s="8"/>
      <c r="H4" s="8">
        <f>+'[1]Non-Union - 4%'!K8+'[1]Non-Union - 4%'!L8+'[1]Non-Union - 4%'!M8+'[1]Non-Union - 4%'!N8</f>
        <v>28100</v>
      </c>
      <c r="I4" s="8"/>
      <c r="J4" s="8">
        <f>+'[1]Non-Union - 4%'!P8+'[1]Non-Union - 4%'!Y8</f>
        <v>2271.36</v>
      </c>
      <c r="K4" s="8"/>
      <c r="L4" s="8">
        <f>+'[1]Non-Union - 4%'!$O8</f>
        <v>340.70400000000006</v>
      </c>
      <c r="M4" s="8"/>
      <c r="N4" s="8">
        <f>+'[1]Non-Union - 4%'!$Q8+'[1]Non-Union - 4%'!$AA8</f>
        <v>6056.96</v>
      </c>
      <c r="O4" s="8"/>
      <c r="P4" s="8">
        <f>+'[1]Non-Union - 4%'!$S8+'[1]Non-Union - 4%'!$Z8</f>
        <v>98.425599999999989</v>
      </c>
      <c r="Q4" s="8"/>
      <c r="R4" s="8">
        <f t="shared" si="0"/>
        <v>112579.44960000001</v>
      </c>
    </row>
    <row r="5" spans="1:18" outlineLevel="2" x14ac:dyDescent="0.2">
      <c r="A5" s="6">
        <v>1</v>
      </c>
      <c r="B5" s="7" t="s">
        <v>3</v>
      </c>
      <c r="C5" s="6" t="s">
        <v>30</v>
      </c>
      <c r="D5" s="8">
        <f>+'[1]Non-Union - 4%'!I9</f>
        <v>31980.748800000001</v>
      </c>
      <c r="E5" s="8"/>
      <c r="F5" s="8">
        <f>+'[1]Non-Union - 4%'!W9</f>
        <v>0</v>
      </c>
      <c r="G5" s="8"/>
      <c r="H5" s="8">
        <f>+'[1]Non-Union - 4%'!K9+'[1]Non-Union - 4%'!L9+'[1]Non-Union - 4%'!M9+'[1]Non-Union - 4%'!N9</f>
        <v>0</v>
      </c>
      <c r="I5" s="8"/>
      <c r="J5" s="8">
        <f>+'[1]Non-Union - 4%'!P9+'[1]Non-Union - 4%'!Y9</f>
        <v>0</v>
      </c>
      <c r="K5" s="8"/>
      <c r="L5" s="8">
        <f>+'[1]Non-Union - 4%'!$O9</f>
        <v>143.91336960000001</v>
      </c>
      <c r="M5" s="8"/>
      <c r="N5" s="8">
        <f>+'[1]Non-Union - 4%'!$Q9+'[1]Non-Union - 4%'!$AA9</f>
        <v>2558.4599040000003</v>
      </c>
      <c r="O5" s="8"/>
      <c r="P5" s="8">
        <f>+'[1]Non-Union - 4%'!$S9+'[1]Non-Union - 4%'!$Z9</f>
        <v>41.574973440000001</v>
      </c>
      <c r="Q5" s="8"/>
      <c r="R5" s="8">
        <f t="shared" si="0"/>
        <v>34724.697047040005</v>
      </c>
    </row>
    <row r="6" spans="1:18" outlineLevel="2" x14ac:dyDescent="0.2">
      <c r="A6" s="6">
        <v>1</v>
      </c>
      <c r="B6" s="7" t="s">
        <v>4</v>
      </c>
      <c r="C6" s="6" t="s">
        <v>30</v>
      </c>
      <c r="D6" s="8">
        <f>+'[1]Non-Union - 4%'!I10</f>
        <v>51484.160000000003</v>
      </c>
      <c r="E6" s="8"/>
      <c r="F6" s="8">
        <f>+'[1]Non-Union - 4%'!W10</f>
        <v>2227.6799999999998</v>
      </c>
      <c r="G6" s="8"/>
      <c r="H6" s="8">
        <f>+'[1]Non-Union - 4%'!K10+'[1]Non-Union - 4%'!L10+'[1]Non-Union - 4%'!M10+'[1]Non-Union - 4%'!N10</f>
        <v>28100</v>
      </c>
      <c r="I6" s="8"/>
      <c r="J6" s="8">
        <f>+'[1]Non-Union - 4%'!P10+'[1]Non-Union - 4%'!Y10</f>
        <v>0</v>
      </c>
      <c r="K6" s="8"/>
      <c r="L6" s="8">
        <f>+'[1]Non-Union - 4%'!$O10</f>
        <v>241.70328000000003</v>
      </c>
      <c r="M6" s="8"/>
      <c r="N6" s="8">
        <f>+'[1]Non-Union - 4%'!$Q10+'[1]Non-Union - 4%'!$AA10</f>
        <v>4296.9472000000005</v>
      </c>
      <c r="O6" s="8"/>
      <c r="P6" s="8">
        <f>+'[1]Non-Union - 4%'!$S10+'[1]Non-Union - 4%'!$Z10</f>
        <v>69.825392000000008</v>
      </c>
      <c r="Q6" s="8"/>
      <c r="R6" s="8">
        <f t="shared" si="0"/>
        <v>86420.315871999992</v>
      </c>
    </row>
    <row r="7" spans="1:18" outlineLevel="2" x14ac:dyDescent="0.2">
      <c r="A7" s="6">
        <v>1</v>
      </c>
      <c r="B7" s="7" t="s">
        <v>5</v>
      </c>
      <c r="C7" s="6" t="s">
        <v>30</v>
      </c>
      <c r="D7" s="8">
        <f>+'[1]Non-Union - 4%'!I11</f>
        <v>137810.40000000002</v>
      </c>
      <c r="E7" s="8"/>
      <c r="F7" s="8">
        <f>+'[1]Non-Union - 4%'!W11</f>
        <v>0</v>
      </c>
      <c r="G7" s="8"/>
      <c r="H7" s="8">
        <f>+'[1]Non-Union - 4%'!K11+'[1]Non-Union - 4%'!L11+'[1]Non-Union - 4%'!M11+'[1]Non-Union - 4%'!N11</f>
        <v>1315</v>
      </c>
      <c r="I7" s="8"/>
      <c r="J7" s="8">
        <f>+'[1]Non-Union - 4%'!P11+'[1]Non-Union - 4%'!Y11</f>
        <v>0</v>
      </c>
      <c r="K7" s="8"/>
      <c r="L7" s="8">
        <f>+'[1]Non-Union - 4%'!$O11</f>
        <v>620.14680000000021</v>
      </c>
      <c r="M7" s="8"/>
      <c r="N7" s="8">
        <f>+'[1]Non-Union - 4%'!$Q11+'[1]Non-Union - 4%'!$AA11</f>
        <v>11024.832000000002</v>
      </c>
      <c r="O7" s="8"/>
      <c r="P7" s="8">
        <f>+'[1]Non-Union - 4%'!$S11+'[1]Non-Union - 4%'!$Z11</f>
        <v>179.15352000000001</v>
      </c>
      <c r="Q7" s="8"/>
      <c r="R7" s="8">
        <f t="shared" si="0"/>
        <v>150949.53232</v>
      </c>
    </row>
    <row r="8" spans="1:18" outlineLevel="1" x14ac:dyDescent="0.2">
      <c r="B8" s="7"/>
      <c r="C8" s="14" t="s">
        <v>43</v>
      </c>
      <c r="D8" s="15">
        <f>SUBTOTAL(9,D2:D7)</f>
        <v>409322.28480000002</v>
      </c>
      <c r="E8" s="15"/>
      <c r="F8" s="15">
        <f>SUBTOTAL(9,F2:F7)</f>
        <v>8734.44</v>
      </c>
      <c r="G8" s="15"/>
      <c r="H8" s="15">
        <f>SUBTOTAL(9,H2:H7)</f>
        <v>95717.32</v>
      </c>
      <c r="I8" s="15"/>
      <c r="J8" s="15">
        <f>SUBTOTAL(9,J2:J7)</f>
        <v>4510.3082400000003</v>
      </c>
      <c r="K8" s="15"/>
      <c r="L8" s="15">
        <f>SUBTOTAL(9,L2:L7)</f>
        <v>1881.2552616000005</v>
      </c>
      <c r="M8" s="15"/>
      <c r="N8" s="15">
        <f>SUBTOTAL(9,N2:N7)</f>
        <v>33444.537984000002</v>
      </c>
      <c r="O8" s="15"/>
      <c r="P8" s="15">
        <f>SUBTOTAL(9,P2:P7)</f>
        <v>544.47374224000009</v>
      </c>
      <c r="Q8" s="15"/>
      <c r="R8" s="15">
        <f>SUBTOTAL(9,R2:R7)</f>
        <v>554154.62002784002</v>
      </c>
    </row>
    <row r="9" spans="1:18" outlineLevel="2" x14ac:dyDescent="0.2">
      <c r="A9" s="6">
        <v>2</v>
      </c>
      <c r="B9" s="7" t="s">
        <v>13</v>
      </c>
      <c r="C9" s="6" t="s">
        <v>33</v>
      </c>
      <c r="D9" s="8">
        <f>+'[1]Non-Union - 4%'!I34</f>
        <v>22107.904000000002</v>
      </c>
      <c r="E9" s="8"/>
      <c r="F9" s="8">
        <f>+'[1]Non-Union - 4%'!W34</f>
        <v>0</v>
      </c>
      <c r="G9" s="8"/>
      <c r="H9" s="8">
        <f>+'[1]Non-Union - 4%'!K34+'[1]Non-Union - 4%'!L34+'[1]Non-Union - 4%'!M34+'[1]Non-Union - 4%'!N34</f>
        <v>0</v>
      </c>
      <c r="I9" s="8"/>
      <c r="J9" s="8">
        <f>+'[1]Non-Union - 4%'!$P$34+'[1]Non-Union - 4%'!$Y$34</f>
        <v>0</v>
      </c>
      <c r="K9" s="8"/>
      <c r="L9" s="8">
        <f>+'[1]Non-Union - 4%'!$O$34</f>
        <v>99.485568000000015</v>
      </c>
      <c r="M9" s="8"/>
      <c r="N9" s="8">
        <f>+'[1]Non-Union - 4%'!$Q$34+'[1]Non-Union - 4%'!$AA$34</f>
        <v>1768.6323200000002</v>
      </c>
      <c r="O9" s="8"/>
      <c r="P9" s="8">
        <f>+'[1]Non-Union - 4%'!$S$34+'[1]Non-Union - 4%'!$Z$34</f>
        <v>97.274777600000021</v>
      </c>
      <c r="Q9" s="8"/>
      <c r="R9" s="8">
        <f>SUM(D9:P9)</f>
        <v>24073.296665600003</v>
      </c>
    </row>
    <row r="10" spans="1:18" outlineLevel="2" x14ac:dyDescent="0.2">
      <c r="A10" s="6">
        <v>2</v>
      </c>
      <c r="B10" s="7" t="s">
        <v>14</v>
      </c>
      <c r="C10" s="6" t="s">
        <v>33</v>
      </c>
      <c r="D10" s="8">
        <f>+'[1]Non-Union - 4%'!I35</f>
        <v>50553.983999999997</v>
      </c>
      <c r="E10" s="8"/>
      <c r="F10" s="8">
        <f>+'[1]Non-Union - 4%'!W35</f>
        <v>7291.4400000000005</v>
      </c>
      <c r="G10" s="8"/>
      <c r="H10" s="8">
        <f>+'[1]Non-Union - 4%'!K35+'[1]Non-Union - 4%'!L35+'[1]Non-Union - 4%'!M35+'[1]Non-Union - 4%'!N35+'[1]Non-Union - 4%'!O35</f>
        <v>47865.304408000004</v>
      </c>
      <c r="I10" s="8"/>
      <c r="J10" s="8">
        <f>+'[1]Non-Union - 4%'!$P$35+'[1]Non-Union - 4%'!$Y$35</f>
        <v>0</v>
      </c>
      <c r="K10" s="8"/>
      <c r="L10" s="8">
        <f>+'[1]Non-Union - 4%'!$O$35</f>
        <v>260.30440800000002</v>
      </c>
      <c r="M10" s="8"/>
      <c r="N10" s="8">
        <f>+'[1]Non-Union - 4%'!$Q$35+'[1]Non-Union - 4%'!$AA$35</f>
        <v>4627.6339200000002</v>
      </c>
      <c r="O10" s="8"/>
      <c r="P10" s="8">
        <f>+'[1]Non-Union - 4%'!$S$35+'[1]Non-Union - 4%'!$Z$35</f>
        <v>255.51986559999997</v>
      </c>
      <c r="Q10" s="8"/>
      <c r="R10" s="8">
        <f>SUM(D10:P10)</f>
        <v>110854.18660159998</v>
      </c>
    </row>
    <row r="11" spans="1:18" outlineLevel="1" x14ac:dyDescent="0.2">
      <c r="B11" s="7"/>
      <c r="C11" s="14" t="s">
        <v>46</v>
      </c>
      <c r="D11" s="15">
        <f>SUBTOTAL(9,D9:D10)</f>
        <v>72661.888000000006</v>
      </c>
      <c r="E11" s="15"/>
      <c r="F11" s="15">
        <f>SUBTOTAL(9,F9:F10)</f>
        <v>7291.4400000000005</v>
      </c>
      <c r="G11" s="15"/>
      <c r="H11" s="15">
        <f>SUBTOTAL(9,H9:H10)</f>
        <v>47865.304408000004</v>
      </c>
      <c r="I11" s="15"/>
      <c r="J11" s="15">
        <f>SUBTOTAL(9,J9:J10)</f>
        <v>0</v>
      </c>
      <c r="K11" s="15"/>
      <c r="L11" s="15">
        <f>SUBTOTAL(9,L9:L10)</f>
        <v>359.78997600000002</v>
      </c>
      <c r="M11" s="15"/>
      <c r="N11" s="15">
        <f>SUBTOTAL(9,N9:N10)</f>
        <v>6396.2662400000008</v>
      </c>
      <c r="O11" s="15"/>
      <c r="P11" s="15">
        <f>SUBTOTAL(9,P9:P10)</f>
        <v>352.7946432</v>
      </c>
      <c r="Q11" s="15"/>
      <c r="R11" s="15">
        <f>SUBTOTAL(9,R9:R10)</f>
        <v>134927.48326719998</v>
      </c>
    </row>
    <row r="12" spans="1:18" outlineLevel="2" x14ac:dyDescent="0.2">
      <c r="A12" s="6">
        <v>3</v>
      </c>
      <c r="B12" s="7" t="s">
        <v>15</v>
      </c>
      <c r="C12" s="6" t="s">
        <v>34</v>
      </c>
      <c r="D12" s="8">
        <f>+'[1]Non-Union - 4%'!I39</f>
        <v>24747.008000000002</v>
      </c>
      <c r="E12" s="8"/>
      <c r="F12" s="8">
        <f>+'[1]Non-Union - 4%'!W39</f>
        <v>0</v>
      </c>
      <c r="G12" s="8"/>
      <c r="H12" s="8">
        <f>+'[1]Non-Union - 4%'!K39+'[1]Non-Union - 4%'!L39+'[1]Non-Union - 4%'!M39+'[1]Non-Union - 4%'!N39</f>
        <v>0</v>
      </c>
      <c r="I12" s="8"/>
      <c r="J12" s="8">
        <f>+'[1]Non-Union - 4%'!$P39+'[1]Non-Union - 4%'!$Y39</f>
        <v>0</v>
      </c>
      <c r="K12" s="8"/>
      <c r="L12" s="8">
        <f>+'[1]Non-Union - 4%'!$O$39</f>
        <v>111.36153600000002</v>
      </c>
      <c r="M12" s="8"/>
      <c r="N12" s="8">
        <f>+'[1]Non-Union - 4%'!$Q39+'[1]Non-Union - 4%'!$AA39</f>
        <v>1979.7606400000002</v>
      </c>
      <c r="O12" s="8"/>
      <c r="P12" s="8">
        <f>+'[1]Non-Union - 4%'!$S39+'[1]Non-Union - 4%'!$Z39</f>
        <v>108.88683520000001</v>
      </c>
      <c r="Q12" s="8"/>
      <c r="R12" s="8">
        <f>SUM(D12:P12)</f>
        <v>26947.017011200001</v>
      </c>
    </row>
    <row r="13" spans="1:18" outlineLevel="2" x14ac:dyDescent="0.2">
      <c r="A13" s="6">
        <v>3</v>
      </c>
      <c r="B13" s="7" t="s">
        <v>16</v>
      </c>
      <c r="C13" s="6" t="s">
        <v>34</v>
      </c>
      <c r="D13" s="8">
        <f>+'[1]Non-Union - 4%'!I40</f>
        <v>68000</v>
      </c>
      <c r="E13" s="8"/>
      <c r="F13" s="8">
        <f>+'[1]Non-Union - 4%'!W40</f>
        <v>0</v>
      </c>
      <c r="G13" s="8"/>
      <c r="H13" s="8">
        <f>+'[1]Non-Union - 4%'!K40+'[1]Non-Union - 4%'!L40+'[1]Non-Union - 4%'!M40+'[1]Non-Union - 4%'!N40</f>
        <v>48655</v>
      </c>
      <c r="I13" s="8"/>
      <c r="J13" s="8">
        <f>+'[1]Non-Union - 4%'!$P40+'[1]Non-Union - 4%'!$Y40</f>
        <v>2040</v>
      </c>
      <c r="K13" s="8"/>
      <c r="L13" s="8">
        <f>+'[1]Non-Union - 4%'!$O$40</f>
        <v>306.00000000000006</v>
      </c>
      <c r="M13" s="8"/>
      <c r="N13" s="8">
        <f>+'[1]Non-Union - 4%'!$Q40+'[1]Non-Union - 4%'!$AA40</f>
        <v>5440</v>
      </c>
      <c r="O13" s="8"/>
      <c r="P13" s="8">
        <f>+'[1]Non-Union - 4%'!$S40+'[1]Non-Union - 4%'!$Z40</f>
        <v>299.2</v>
      </c>
      <c r="Q13" s="8"/>
      <c r="R13" s="8">
        <f>SUM(D13:P13)</f>
        <v>124740.2</v>
      </c>
    </row>
    <row r="14" spans="1:18" outlineLevel="2" x14ac:dyDescent="0.2">
      <c r="A14" s="6">
        <v>3</v>
      </c>
      <c r="B14" s="7" t="s">
        <v>17</v>
      </c>
      <c r="C14" s="6" t="s">
        <v>34</v>
      </c>
      <c r="D14" s="8">
        <f>+'[1]Non-Union - 4%'!I41</f>
        <v>23622.144</v>
      </c>
      <c r="E14" s="8"/>
      <c r="F14" s="8">
        <f>+'[1]Non-Union - 4%'!W41</f>
        <v>0</v>
      </c>
      <c r="G14" s="8"/>
      <c r="H14" s="8">
        <f>+'[1]Non-Union - 4%'!K41+'[1]Non-Union - 4%'!L41+'[1]Non-Union - 4%'!M41+'[1]Non-Union - 4%'!N41</f>
        <v>0</v>
      </c>
      <c r="I14" s="8"/>
      <c r="J14" s="8">
        <f>+'[1]Non-Union - 4%'!$P41+'[1]Non-Union - 4%'!$Y41</f>
        <v>0</v>
      </c>
      <c r="K14" s="8"/>
      <c r="L14" s="8">
        <f>+'[1]Non-Union - 4%'!$O$41</f>
        <v>106.29964800000002</v>
      </c>
      <c r="M14" s="8"/>
      <c r="N14" s="8">
        <f>+'[1]Non-Union - 4%'!$Q41+'[1]Non-Union - 4%'!$AA41</f>
        <v>1889.77152</v>
      </c>
      <c r="O14" s="8"/>
      <c r="P14" s="8">
        <f>+'[1]Non-Union - 4%'!$S41+'[1]Non-Union - 4%'!$Z41</f>
        <v>103.93743360000001</v>
      </c>
      <c r="Q14" s="8"/>
      <c r="R14" s="8">
        <f>SUM(D14:P14)</f>
        <v>25722.152601599999</v>
      </c>
    </row>
    <row r="15" spans="1:18" outlineLevel="1" x14ac:dyDescent="0.2">
      <c r="B15" s="7"/>
      <c r="C15" s="14" t="s">
        <v>47</v>
      </c>
      <c r="D15" s="15">
        <f>SUBTOTAL(9,D12:D14)</f>
        <v>116369.152</v>
      </c>
      <c r="E15" s="15"/>
      <c r="F15" s="15">
        <f>SUBTOTAL(9,F12:F14)</f>
        <v>0</v>
      </c>
      <c r="G15" s="15"/>
      <c r="H15" s="15">
        <f>SUBTOTAL(9,H12:H14)</f>
        <v>48655</v>
      </c>
      <c r="I15" s="15"/>
      <c r="J15" s="15">
        <f>SUBTOTAL(9,J12:J14)</f>
        <v>2040</v>
      </c>
      <c r="K15" s="15"/>
      <c r="L15" s="15">
        <f>SUBTOTAL(9,L12:L14)</f>
        <v>523.66118400000005</v>
      </c>
      <c r="M15" s="15"/>
      <c r="N15" s="15">
        <f>SUBTOTAL(9,N12:N14)</f>
        <v>9309.5321600000007</v>
      </c>
      <c r="O15" s="15"/>
      <c r="P15" s="15">
        <f>SUBTOTAL(9,P12:P14)</f>
        <v>512.02426879999996</v>
      </c>
      <c r="Q15" s="15"/>
      <c r="R15" s="15">
        <f>SUBTOTAL(9,R12:R14)</f>
        <v>177409.36961280002</v>
      </c>
    </row>
    <row r="16" spans="1:18" outlineLevel="2" x14ac:dyDescent="0.2">
      <c r="A16" s="6">
        <v>4</v>
      </c>
      <c r="B16" s="7" t="s">
        <v>18</v>
      </c>
      <c r="C16" s="6" t="s">
        <v>18</v>
      </c>
      <c r="D16" s="8">
        <f>+'[1]Non-Union - 4%'!I45</f>
        <v>30371.327999999998</v>
      </c>
      <c r="E16" s="8"/>
      <c r="F16" s="8">
        <f>+'[1]Non-Union - 4%'!W45</f>
        <v>0</v>
      </c>
      <c r="G16" s="8"/>
      <c r="H16" s="8">
        <f>+'[1]Non-Union - 4%'!K45+'[1]Non-Union - 4%'!L45+'[1]Non-Union - 4%'!M45+'[1]Non-Union - 4%'!N45</f>
        <v>0</v>
      </c>
      <c r="I16" s="8"/>
      <c r="J16" s="8">
        <f>+'[1]Non-Union - 4%'!$P$45+'[1]Non-Union - 4%'!$Y$45</f>
        <v>0</v>
      </c>
      <c r="K16" s="8"/>
      <c r="L16" s="8">
        <f>+'[1]Non-Union - 4%'!$O$45</f>
        <v>136.670976</v>
      </c>
      <c r="M16" s="8"/>
      <c r="N16" s="8">
        <f>+'[1]Non-Union - 4%'!$Q$45+'[1]Non-Union - 4%'!$AA$45</f>
        <v>2429.70624</v>
      </c>
      <c r="O16" s="8"/>
      <c r="P16" s="8">
        <f>+'[1]Non-Union - 4%'!$S$45+'[1]Non-Union - 4%'!$Z$45</f>
        <v>39.482726399999997</v>
      </c>
      <c r="Q16" s="8"/>
      <c r="R16" s="8">
        <f>SUM(D16:P16)</f>
        <v>32977.1879424</v>
      </c>
    </row>
    <row r="17" spans="1:18" outlineLevel="1" x14ac:dyDescent="0.2">
      <c r="B17" s="7"/>
      <c r="C17" s="14" t="s">
        <v>48</v>
      </c>
      <c r="D17" s="15">
        <f>SUBTOTAL(9,D16:D16)</f>
        <v>30371.327999999998</v>
      </c>
      <c r="E17" s="15"/>
      <c r="F17" s="15">
        <f>SUBTOTAL(9,F16:F16)</f>
        <v>0</v>
      </c>
      <c r="G17" s="15"/>
      <c r="H17" s="15">
        <f>SUBTOTAL(9,H16:H16)</f>
        <v>0</v>
      </c>
      <c r="I17" s="15"/>
      <c r="J17" s="15">
        <f>SUBTOTAL(9,J16:J16)</f>
        <v>0</v>
      </c>
      <c r="K17" s="15"/>
      <c r="L17" s="15">
        <f>SUBTOTAL(9,L16:L16)</f>
        <v>136.670976</v>
      </c>
      <c r="M17" s="15"/>
      <c r="N17" s="15">
        <f>SUBTOTAL(9,N16:N16)</f>
        <v>2429.70624</v>
      </c>
      <c r="O17" s="15"/>
      <c r="P17" s="15">
        <f>SUBTOTAL(9,P16:P16)</f>
        <v>39.482726399999997</v>
      </c>
      <c r="Q17" s="15"/>
      <c r="R17" s="15">
        <f>SUBTOTAL(9,R16:R16)</f>
        <v>32977.1879424</v>
      </c>
    </row>
    <row r="18" spans="1:18" outlineLevel="2" x14ac:dyDescent="0.2">
      <c r="A18" s="6">
        <v>5</v>
      </c>
      <c r="B18" s="7" t="s">
        <v>6</v>
      </c>
      <c r="C18" s="6" t="s">
        <v>31</v>
      </c>
      <c r="D18" s="8">
        <f>+'[1]Non-Union - 4%'!I15</f>
        <v>120295.55200000001</v>
      </c>
      <c r="E18" s="8"/>
      <c r="F18" s="8">
        <f>+'[1]Non-Union - 4%'!W15</f>
        <v>0</v>
      </c>
      <c r="G18" s="8"/>
      <c r="H18" s="8">
        <f>+'[1]Non-Union - 4%'!K15+'[1]Non-Union - 4%'!L15+'[1]Non-Union - 4%'!M15+'[1]Non-Union - 4%'!N15</f>
        <v>7964.16</v>
      </c>
      <c r="I18" s="8"/>
      <c r="J18" s="8">
        <f>+'[1]Non-Union - 4%'!P15+'[1]Non-Union - 4%'!Y15</f>
        <v>20450.243840000003</v>
      </c>
      <c r="K18" s="8"/>
      <c r="L18" s="8">
        <f>+'[1]Non-Union - 4%'!$O$15</f>
        <v>541.32998400000008</v>
      </c>
      <c r="M18" s="8"/>
      <c r="N18" s="8">
        <f>+'[1]Non-Union - 4%'!$Q$15+'[1]Non-Union - 4%'!$AA$15</f>
        <v>9623.6441600000016</v>
      </c>
      <c r="O18" s="8"/>
      <c r="P18" s="8">
        <f>+'[1]Non-Union - 4%'!$S$15+'[1]Non-Union - 4%'!$Z$15</f>
        <v>4102.0783232000003</v>
      </c>
      <c r="Q18" s="8"/>
      <c r="R18" s="8">
        <f t="shared" ref="R18:R32" si="1">SUM(D18:P18)</f>
        <v>162977.00830720001</v>
      </c>
    </row>
    <row r="19" spans="1:18" outlineLevel="2" x14ac:dyDescent="0.2">
      <c r="A19" s="6">
        <v>5</v>
      </c>
      <c r="B19" s="7" t="s">
        <v>36</v>
      </c>
      <c r="C19" s="6" t="s">
        <v>31</v>
      </c>
      <c r="D19" s="8">
        <f>+[1]Union!H6</f>
        <v>106203.82</v>
      </c>
      <c r="E19" s="8"/>
      <c r="F19" s="8">
        <f>+[1]Union!V6+[1]Union!W6+[1]Union!X6</f>
        <v>10805.952884615384</v>
      </c>
      <c r="G19" s="8"/>
      <c r="H19" s="8">
        <f>+[1]Union!J6+[1]Union!K6+[1]Union!L6+[1]Union!M6</f>
        <v>29527.52</v>
      </c>
      <c r="I19" s="8"/>
      <c r="J19" s="8">
        <f>+[1]Union!$O6</f>
        <v>18054.649400000002</v>
      </c>
      <c r="K19" s="8"/>
      <c r="L19" s="8">
        <f>+[1]Union!$N6</f>
        <v>526.54397798076934</v>
      </c>
      <c r="M19" s="8"/>
      <c r="N19" s="8">
        <f>+[1]Union!$P6+[1]Union!$AA6</f>
        <v>9360.7818307692323</v>
      </c>
      <c r="O19" s="8"/>
      <c r="P19" s="8">
        <f>+[1]Union!$R6+[1]Union!$Z6</f>
        <v>3990.0332553653848</v>
      </c>
      <c r="Q19" s="8"/>
      <c r="R19" s="8">
        <f t="shared" si="1"/>
        <v>178469.30134873078</v>
      </c>
    </row>
    <row r="20" spans="1:18" outlineLevel="2" x14ac:dyDescent="0.2">
      <c r="A20" s="6">
        <v>5</v>
      </c>
      <c r="B20" s="7" t="s">
        <v>37</v>
      </c>
      <c r="C20" s="6" t="s">
        <v>31</v>
      </c>
      <c r="D20" s="8">
        <f>+[1]Union!H7</f>
        <v>91720.58</v>
      </c>
      <c r="E20" s="8"/>
      <c r="F20" s="8">
        <f>+[1]Union!V7+[1]Union!W7+[1]Union!X7</f>
        <v>29923.216346153848</v>
      </c>
      <c r="G20" s="8"/>
      <c r="H20" s="8">
        <f>+[1]Union!J7+[1]Union!K7+[1]Union!L7+[1]Union!M7</f>
        <v>47379.040000000001</v>
      </c>
      <c r="I20" s="8"/>
      <c r="J20" s="8">
        <f>+[1]Union!$O7</f>
        <v>15592.498600000001</v>
      </c>
      <c r="K20" s="8"/>
      <c r="L20" s="8">
        <f>+[1]Union!$N7</f>
        <v>547.39708355769233</v>
      </c>
      <c r="M20" s="8"/>
      <c r="N20" s="8">
        <f>+[1]Union!$P7+[1]Union!$AA7</f>
        <v>9731.503707692309</v>
      </c>
      <c r="O20" s="8"/>
      <c r="P20" s="8">
        <f>+[1]Union!$R7+[1]Union!$Z7</f>
        <v>4148.0534554038459</v>
      </c>
      <c r="Q20" s="8"/>
      <c r="R20" s="8">
        <f t="shared" si="1"/>
        <v>199042.28919280769</v>
      </c>
    </row>
    <row r="21" spans="1:18" outlineLevel="2" x14ac:dyDescent="0.2">
      <c r="A21" s="6">
        <v>5</v>
      </c>
      <c r="B21" s="7" t="s">
        <v>42</v>
      </c>
      <c r="C21" s="6" t="s">
        <v>31</v>
      </c>
      <c r="D21" s="8">
        <f>+[1]Union!H8</f>
        <v>84823.89</v>
      </c>
      <c r="E21" s="8"/>
      <c r="F21" s="8">
        <f>+[1]Union!V8+[1]Union!W8+[1]Union!X8</f>
        <v>29398.250721153847</v>
      </c>
      <c r="G21" s="8"/>
      <c r="H21" s="8">
        <f>+[1]Union!J8+[1]Union!K8+[1]Union!L8+[1]Union!M8</f>
        <v>47772.28</v>
      </c>
      <c r="I21" s="8"/>
      <c r="J21" s="8">
        <f>+[1]Union!$O8</f>
        <v>14420.061300000001</v>
      </c>
      <c r="K21" s="8"/>
      <c r="L21" s="8">
        <f>+[1]Union!$N8</f>
        <v>513.9996332451924</v>
      </c>
      <c r="M21" s="8"/>
      <c r="N21" s="8">
        <f>+[1]Union!$P8+[1]Union!$AA8</f>
        <v>9137.7712576923077</v>
      </c>
      <c r="O21" s="8"/>
      <c r="P21" s="8">
        <f>+[1]Union!$R8+[1]Union!$Z8</f>
        <v>3894.9749985913463</v>
      </c>
      <c r="Q21" s="8"/>
      <c r="R21" s="8">
        <f t="shared" si="1"/>
        <v>189961.2279106827</v>
      </c>
    </row>
    <row r="22" spans="1:18" outlineLevel="2" x14ac:dyDescent="0.2">
      <c r="A22" s="6">
        <v>5</v>
      </c>
      <c r="B22" s="7" t="s">
        <v>42</v>
      </c>
      <c r="C22" s="6" t="s">
        <v>31</v>
      </c>
      <c r="D22" s="8">
        <f>+[1]Union!H9</f>
        <v>84823.89</v>
      </c>
      <c r="E22" s="8"/>
      <c r="F22" s="8">
        <f>+[1]Union!V9+[1]Union!W9+[1]Union!X9</f>
        <v>41398.250721153847</v>
      </c>
      <c r="G22" s="8"/>
      <c r="H22" s="8">
        <f>+[1]Union!J9+[1]Union!K9+[1]Union!L9+[1]Union!M9</f>
        <v>37501.72</v>
      </c>
      <c r="I22" s="8"/>
      <c r="J22" s="8">
        <f>+[1]Union!$O9</f>
        <v>14420.061300000001</v>
      </c>
      <c r="K22" s="8"/>
      <c r="L22" s="8">
        <f>+[1]Union!$N9</f>
        <v>567.9996332451924</v>
      </c>
      <c r="M22" s="8"/>
      <c r="N22" s="8">
        <f>+[1]Union!$P9+[1]Union!$AA9</f>
        <v>10097.771257692308</v>
      </c>
      <c r="O22" s="8"/>
      <c r="P22" s="8">
        <f>+[1]Union!$R9+[1]Union!$Z9</f>
        <v>4304.1749985913466</v>
      </c>
      <c r="Q22" s="8"/>
      <c r="R22" s="8">
        <f t="shared" si="1"/>
        <v>193113.86791068269</v>
      </c>
    </row>
    <row r="23" spans="1:18" outlineLevel="2" x14ac:dyDescent="0.2">
      <c r="A23" s="6">
        <v>5</v>
      </c>
      <c r="B23" s="7" t="s">
        <v>38</v>
      </c>
      <c r="C23" s="6" t="s">
        <v>31</v>
      </c>
      <c r="D23" s="8">
        <f>+[1]Union!H10</f>
        <v>81522.080000000002</v>
      </c>
      <c r="E23" s="8"/>
      <c r="F23" s="8">
        <f>+[1]Union!V10+[1]Union!W10+[1]Union!X10</f>
        <v>26842.657692307694</v>
      </c>
      <c r="G23" s="8"/>
      <c r="H23" s="8">
        <f>+[1]Union!J10+[1]Union!K10+[1]Union!L10+[1]Union!M10</f>
        <v>37690.36</v>
      </c>
      <c r="I23" s="8"/>
      <c r="J23" s="8">
        <f>+[1]Union!$O10</f>
        <v>13858.753600000002</v>
      </c>
      <c r="K23" s="8"/>
      <c r="L23" s="8">
        <f>+[1]Union!$N10</f>
        <v>487.6413196153847</v>
      </c>
      <c r="M23" s="8"/>
      <c r="N23" s="8">
        <f>+[1]Union!$P10+[1]Union!$AA10</f>
        <v>8669.1790153846159</v>
      </c>
      <c r="O23" s="8"/>
      <c r="P23" s="8">
        <f>+[1]Union!$R10+[1]Union!$Z10</f>
        <v>3695.2375553076927</v>
      </c>
      <c r="Q23" s="8"/>
      <c r="R23" s="8">
        <f t="shared" si="1"/>
        <v>172765.90918261537</v>
      </c>
    </row>
    <row r="24" spans="1:18" outlineLevel="2" x14ac:dyDescent="0.2">
      <c r="A24" s="6">
        <v>5</v>
      </c>
      <c r="B24" s="7" t="s">
        <v>38</v>
      </c>
      <c r="C24" s="6" t="s">
        <v>31</v>
      </c>
      <c r="D24" s="8">
        <f>+[1]Union!H11</f>
        <v>81522.080000000002</v>
      </c>
      <c r="E24" s="8"/>
      <c r="F24" s="8">
        <f>+[1]Union!V11+[1]Union!W11+[1]Union!X11</f>
        <v>26842.657692307694</v>
      </c>
      <c r="G24" s="8"/>
      <c r="H24" s="8">
        <f>+[1]Union!J11+[1]Union!K11+[1]Union!L11+[1]Union!M11</f>
        <v>18085</v>
      </c>
      <c r="I24" s="8"/>
      <c r="J24" s="8">
        <f>+[1]Union!$O11</f>
        <v>13858.753600000002</v>
      </c>
      <c r="K24" s="8"/>
      <c r="L24" s="8">
        <f>+[1]Union!$N11</f>
        <v>487.6413196153847</v>
      </c>
      <c r="M24" s="8"/>
      <c r="N24" s="8">
        <f>+[1]Union!$P11+[1]Union!$AA11</f>
        <v>8669.1790153846159</v>
      </c>
      <c r="O24" s="8"/>
      <c r="P24" s="8">
        <f>+[1]Union!$R11+[1]Union!$Z11</f>
        <v>3695.2375553076927</v>
      </c>
      <c r="Q24" s="8"/>
      <c r="R24" s="8">
        <f t="shared" si="1"/>
        <v>153160.54918261539</v>
      </c>
    </row>
    <row r="25" spans="1:18" outlineLevel="2" x14ac:dyDescent="0.2">
      <c r="A25" s="6">
        <v>5</v>
      </c>
      <c r="B25" s="7" t="s">
        <v>38</v>
      </c>
      <c r="C25" s="6" t="s">
        <v>31</v>
      </c>
      <c r="D25" s="8">
        <f>+[1]Union!H12</f>
        <v>81522.080000000002</v>
      </c>
      <c r="E25" s="8"/>
      <c r="F25" s="8">
        <f>+[1]Union!V12+[1]Union!W12+[1]Union!X12</f>
        <v>26552.323076923076</v>
      </c>
      <c r="G25" s="8"/>
      <c r="H25" s="8">
        <f>+[1]Union!J12+[1]Union!K12+[1]Union!L12+[1]Union!M12</f>
        <v>48791.368000000002</v>
      </c>
      <c r="I25" s="8"/>
      <c r="J25" s="8">
        <f>+[1]Union!$O12</f>
        <v>13858.753600000002</v>
      </c>
      <c r="K25" s="8"/>
      <c r="L25" s="8">
        <f>+[1]Union!$N12</f>
        <v>486.33481384615391</v>
      </c>
      <c r="M25" s="8"/>
      <c r="N25" s="8">
        <f>+[1]Union!$P12+[1]Union!$AA12</f>
        <v>8645.9522461538472</v>
      </c>
      <c r="O25" s="8"/>
      <c r="P25" s="8">
        <f>+[1]Union!$R12+[1]Union!$Z12</f>
        <v>3685.3371449230767</v>
      </c>
      <c r="Q25" s="8"/>
      <c r="R25" s="8">
        <f t="shared" si="1"/>
        <v>183542.14888184614</v>
      </c>
    </row>
    <row r="26" spans="1:18" outlineLevel="2" x14ac:dyDescent="0.2">
      <c r="A26" s="6">
        <v>5</v>
      </c>
      <c r="B26" s="7" t="s">
        <v>38</v>
      </c>
      <c r="C26" s="6" t="s">
        <v>31</v>
      </c>
      <c r="D26" s="8">
        <f>+[1]Union!H13</f>
        <v>81522.080000000002</v>
      </c>
      <c r="E26" s="8"/>
      <c r="F26" s="8">
        <f>+[1]Union!V13+[1]Union!W13+[1]Union!X13</f>
        <v>34761.988461538465</v>
      </c>
      <c r="G26" s="8"/>
      <c r="H26" s="8">
        <f>+[1]Union!J13+[1]Union!K13+[1]Union!L13+[1]Union!M13</f>
        <v>47595.64</v>
      </c>
      <c r="I26" s="8"/>
      <c r="J26" s="8">
        <f>+[1]Union!$O13</f>
        <v>13858.753600000002</v>
      </c>
      <c r="K26" s="8"/>
      <c r="L26" s="8">
        <f>+[1]Union!$N13</f>
        <v>523.27830807692317</v>
      </c>
      <c r="M26" s="8"/>
      <c r="N26" s="8">
        <f>+[1]Union!$P13+[1]Union!$AA13</f>
        <v>9302.7254769230785</v>
      </c>
      <c r="O26" s="8"/>
      <c r="P26" s="8">
        <f>+[1]Union!$R13+[1]Union!$Z13</f>
        <v>3965.2867345384616</v>
      </c>
      <c r="Q26" s="8"/>
      <c r="R26" s="8">
        <f t="shared" si="1"/>
        <v>191529.75258107696</v>
      </c>
    </row>
    <row r="27" spans="1:18" outlineLevel="2" x14ac:dyDescent="0.2">
      <c r="A27" s="6">
        <v>5</v>
      </c>
      <c r="B27" s="7" t="s">
        <v>39</v>
      </c>
      <c r="C27" s="6" t="s">
        <v>31</v>
      </c>
      <c r="D27" s="8">
        <f>+[1]Union!H14</f>
        <v>77573.06</v>
      </c>
      <c r="E27" s="8"/>
      <c r="F27" s="8">
        <f>+[1]Union!V14+[1]Union!W14+[1]Union!X14</f>
        <v>21448.685096153844</v>
      </c>
      <c r="G27" s="8"/>
      <c r="H27" s="8">
        <f>+[1]Union!J14+[1]Union!K14+[1]Union!L14+[1]Union!M14</f>
        <v>47328.88</v>
      </c>
      <c r="I27" s="8"/>
      <c r="J27" s="8">
        <f>+[1]Union!$O14</f>
        <v>13187.4202</v>
      </c>
      <c r="K27" s="8"/>
      <c r="L27" s="8">
        <f>+[1]Union!$N14</f>
        <v>445.59785293269232</v>
      </c>
      <c r="M27" s="8"/>
      <c r="N27" s="8">
        <f>+[1]Union!$P14+[1]Union!$AA14</f>
        <v>7921.7396076923069</v>
      </c>
      <c r="O27" s="8"/>
      <c r="P27" s="8">
        <f>+[1]Union!$R14+[1]Union!$Z14</f>
        <v>3376.6415077788461</v>
      </c>
      <c r="Q27" s="8"/>
      <c r="R27" s="8">
        <f t="shared" si="1"/>
        <v>171282.02426455769</v>
      </c>
    </row>
    <row r="28" spans="1:18" outlineLevel="2" x14ac:dyDescent="0.2">
      <c r="A28" s="6">
        <v>5</v>
      </c>
      <c r="B28" s="7" t="s">
        <v>40</v>
      </c>
      <c r="C28" s="6" t="s">
        <v>31</v>
      </c>
      <c r="D28" s="8">
        <f>+[1]Union!H15</f>
        <v>70498.688000000009</v>
      </c>
      <c r="E28" s="8"/>
      <c r="F28" s="8">
        <f>+[1]Union!V15+[1]Union!W15+[1]Union!X15</f>
        <v>20668.080000000002</v>
      </c>
      <c r="G28" s="8"/>
      <c r="H28" s="8">
        <f>+[1]Union!J15+[1]Union!K15+[1]Union!L15+[1]Union!M15</f>
        <v>18383.080000000002</v>
      </c>
      <c r="I28" s="8"/>
      <c r="J28" s="8">
        <f>+[1]Union!$O15</f>
        <v>11984.776960000003</v>
      </c>
      <c r="K28" s="8"/>
      <c r="L28" s="8">
        <f>+[1]Union!$N15</f>
        <v>410.2504560000001</v>
      </c>
      <c r="M28" s="8"/>
      <c r="N28" s="8">
        <f>+[1]Union!$P15+[1]Union!$AA15</f>
        <v>7293.341440000002</v>
      </c>
      <c r="O28" s="8"/>
      <c r="P28" s="8">
        <f>+[1]Union!$R15+[1]Union!$Z15</f>
        <v>3108.7867888000005</v>
      </c>
      <c r="Q28" s="8"/>
      <c r="R28" s="8">
        <f t="shared" si="1"/>
        <v>132347.00364480002</v>
      </c>
    </row>
    <row r="29" spans="1:18" outlineLevel="2" x14ac:dyDescent="0.2">
      <c r="A29" s="6">
        <v>5</v>
      </c>
      <c r="B29" s="7" t="s">
        <v>40</v>
      </c>
      <c r="C29" s="6" t="s">
        <v>31</v>
      </c>
      <c r="D29" s="8">
        <f>+[1]Union!H16</f>
        <v>70498.688000000009</v>
      </c>
      <c r="E29" s="8"/>
      <c r="F29" s="8">
        <f>+[1]Union!V16+[1]Union!W16+[1]Union!X16</f>
        <v>17348.400000000001</v>
      </c>
      <c r="G29" s="8"/>
      <c r="H29" s="8">
        <f>+[1]Union!J16+[1]Union!K16+[1]Union!L16+[1]Union!M16</f>
        <v>18200.8</v>
      </c>
      <c r="I29" s="8"/>
      <c r="J29" s="8">
        <f>+[1]Union!$O16</f>
        <v>11984.776960000003</v>
      </c>
      <c r="K29" s="8"/>
      <c r="L29" s="8">
        <f>+[1]Union!$N16</f>
        <v>395.3118960000001</v>
      </c>
      <c r="M29" s="8"/>
      <c r="N29" s="8">
        <f>+[1]Union!$P16+[1]Union!$AA16</f>
        <v>7027.7670400000015</v>
      </c>
      <c r="O29" s="8"/>
      <c r="P29" s="8">
        <f>+[1]Union!$R16+[1]Union!$Z16</f>
        <v>2995.5857008000007</v>
      </c>
      <c r="Q29" s="8"/>
      <c r="R29" s="8">
        <f t="shared" si="1"/>
        <v>128451.32959680003</v>
      </c>
    </row>
    <row r="30" spans="1:18" outlineLevel="2" x14ac:dyDescent="0.2">
      <c r="A30" s="6">
        <v>5</v>
      </c>
      <c r="B30" s="7" t="s">
        <v>40</v>
      </c>
      <c r="C30" s="6" t="s">
        <v>31</v>
      </c>
      <c r="D30" s="8">
        <f>+[1]Union!H17</f>
        <v>67145.727999999988</v>
      </c>
      <c r="E30" s="8"/>
      <c r="F30" s="8">
        <f>+[1]Union!V17+[1]Union!W17+[1]Union!X17</f>
        <v>17331.32</v>
      </c>
      <c r="G30" s="8"/>
      <c r="H30" s="8">
        <f>+[1]Union!J17+[1]Union!K17+[1]Union!L17+[1]Union!M17</f>
        <v>18085</v>
      </c>
      <c r="I30" s="8"/>
      <c r="J30" s="8">
        <f>+[1]Union!$O17</f>
        <v>11414.773759999998</v>
      </c>
      <c r="K30" s="8"/>
      <c r="L30" s="8">
        <f>+[1]Union!$N17</f>
        <v>380.14671599999997</v>
      </c>
      <c r="M30" s="8"/>
      <c r="N30" s="8">
        <f>+[1]Union!$P17+[1]Union!$AA17</f>
        <v>6758.1638399999993</v>
      </c>
      <c r="O30" s="8"/>
      <c r="P30" s="8">
        <f>+[1]Union!$R17+[1]Union!$Z17</f>
        <v>2880.6673367999997</v>
      </c>
      <c r="Q30" s="8"/>
      <c r="R30" s="8">
        <f t="shared" si="1"/>
        <v>123995.79965279998</v>
      </c>
    </row>
    <row r="31" spans="1:18" outlineLevel="2" x14ac:dyDescent="0.2">
      <c r="A31" s="6">
        <v>5</v>
      </c>
      <c r="B31" s="7" t="s">
        <v>41</v>
      </c>
      <c r="C31" s="6" t="s">
        <v>31</v>
      </c>
      <c r="D31" s="8">
        <f>+[1]Union!H19</f>
        <v>2892.96</v>
      </c>
      <c r="E31" s="8"/>
      <c r="F31" s="8">
        <f>+[1]Union!W19+[1]Union!X19</f>
        <v>11875</v>
      </c>
      <c r="G31" s="8"/>
      <c r="H31" s="8">
        <f>+[1]Union!J19+[1]Union!K19+[1]Union!L19+[1]Union!M19</f>
        <v>0</v>
      </c>
      <c r="I31" s="8"/>
      <c r="J31" s="8">
        <f>+[1]Union!$O$19</f>
        <v>0</v>
      </c>
      <c r="K31" s="8"/>
      <c r="L31" s="8">
        <f>+[1]Union!$N$19</f>
        <v>0</v>
      </c>
      <c r="M31" s="8"/>
      <c r="N31" s="8">
        <f>+[1]Union!$P$19+[1]Union!$AA$19</f>
        <v>1181.4367999999999</v>
      </c>
      <c r="O31" s="8"/>
      <c r="P31" s="8">
        <f>+[1]Union!$R$19+[1]Union!$Z$19</f>
        <v>503.58743600000003</v>
      </c>
      <c r="Q31" s="8"/>
      <c r="R31" s="8">
        <f t="shared" si="1"/>
        <v>16452.984236</v>
      </c>
    </row>
    <row r="32" spans="1:18" outlineLevel="2" x14ac:dyDescent="0.2">
      <c r="A32" s="6">
        <v>5</v>
      </c>
      <c r="B32" s="7" t="s">
        <v>41</v>
      </c>
      <c r="C32" s="6" t="s">
        <v>31</v>
      </c>
      <c r="D32" s="8">
        <f>+[1]Union!H20</f>
        <v>15229.48</v>
      </c>
      <c r="E32" s="8"/>
      <c r="F32" s="8">
        <f>+[1]Union!W20+[1]Union!X20</f>
        <v>10125</v>
      </c>
      <c r="G32" s="8"/>
      <c r="H32" s="8">
        <f>+[1]Union!J20+[1]Union!K20+[1]Union!L20+[1]Union!M20</f>
        <v>0</v>
      </c>
      <c r="I32" s="8"/>
      <c r="J32" s="8">
        <f>+[1]Union!$O$20</f>
        <v>0</v>
      </c>
      <c r="K32" s="8"/>
      <c r="L32" s="8">
        <f>+[1]Union!$N$20</f>
        <v>0</v>
      </c>
      <c r="M32" s="8"/>
      <c r="N32" s="8">
        <f>+[1]Union!$P$20+[1]Union!$AA$20</f>
        <v>2028.3584000000001</v>
      </c>
      <c r="O32" s="8"/>
      <c r="P32" s="8">
        <f>+[1]Union!$R$20+[1]Union!$Z$20</f>
        <v>864.5877680000001</v>
      </c>
      <c r="Q32" s="8"/>
      <c r="R32" s="8">
        <f t="shared" si="1"/>
        <v>28247.426168000002</v>
      </c>
    </row>
    <row r="33" spans="1:18" outlineLevel="1" x14ac:dyDescent="0.2">
      <c r="B33" s="7"/>
      <c r="C33" s="14" t="s">
        <v>44</v>
      </c>
      <c r="D33" s="15">
        <f>SUBTOTAL(9,D18:D32)</f>
        <v>1117794.6559999997</v>
      </c>
      <c r="E33" s="15"/>
      <c r="F33" s="15">
        <f>SUBTOTAL(9,F18:F32)</f>
        <v>325321.78269230772</v>
      </c>
      <c r="G33" s="15"/>
      <c r="H33" s="15">
        <f>SUBTOTAL(9,H18:H32)</f>
        <v>424304.84800000006</v>
      </c>
      <c r="I33" s="15"/>
      <c r="J33" s="15">
        <f>SUBTOTAL(9,J18:J32)</f>
        <v>186944.27671999997</v>
      </c>
      <c r="K33" s="15"/>
      <c r="L33" s="15">
        <f>SUBTOTAL(9,L18:L32)</f>
        <v>6313.4729941153855</v>
      </c>
      <c r="M33" s="15"/>
      <c r="N33" s="15">
        <f>SUBTOTAL(9,N18:N32)</f>
        <v>115449.31509538462</v>
      </c>
      <c r="O33" s="15"/>
      <c r="P33" s="15">
        <f>SUBTOTAL(9,P18:P32)</f>
        <v>49210.270559407698</v>
      </c>
      <c r="Q33" s="15"/>
      <c r="R33" s="15">
        <f>SUBTOTAL(9,R18:R32)</f>
        <v>2225338.6220612158</v>
      </c>
    </row>
    <row r="34" spans="1:18" outlineLevel="2" x14ac:dyDescent="0.2">
      <c r="A34" s="6">
        <v>5</v>
      </c>
      <c r="B34" s="7" t="s">
        <v>7</v>
      </c>
      <c r="C34" s="6" t="s">
        <v>56</v>
      </c>
      <c r="D34" s="8">
        <f>+[1]Sheet1!I43</f>
        <v>54000</v>
      </c>
      <c r="E34" s="8"/>
      <c r="F34" s="8">
        <f>+[1]Sheet1!W43</f>
        <v>5062.5</v>
      </c>
      <c r="G34" s="8"/>
      <c r="H34" s="8">
        <f>+[1]Sheet1!K43+[1]Sheet1!L43+[1]Sheet1!M43+[1]Sheet1!N43</f>
        <v>47353.24</v>
      </c>
      <c r="I34" s="8"/>
      <c r="J34" s="8">
        <f>+[1]Sheet1!P43+[1]Sheet1!Y43</f>
        <v>1771.875</v>
      </c>
      <c r="K34" s="8"/>
      <c r="L34" s="8">
        <f>+[1]Sheet1!$O43</f>
        <v>265.78125000000006</v>
      </c>
      <c r="M34" s="8"/>
      <c r="N34" s="8">
        <f>+[1]Sheet1!$Q43+[1]Sheet1!$AA43</f>
        <v>4725</v>
      </c>
      <c r="O34" s="8"/>
      <c r="P34" s="8">
        <f>+[1]Sheet1!$Z43+[1]Sheet1!$S43</f>
        <v>76.78125</v>
      </c>
      <c r="Q34" s="8"/>
      <c r="R34" s="8">
        <f t="shared" ref="R34:R40" si="2">SUM(D34:P34)</f>
        <v>113255.17749999999</v>
      </c>
    </row>
    <row r="35" spans="1:18" outlineLevel="2" x14ac:dyDescent="0.2">
      <c r="A35" s="6">
        <v>5</v>
      </c>
      <c r="B35" s="7" t="s">
        <v>8</v>
      </c>
      <c r="C35" s="6" t="s">
        <v>56</v>
      </c>
      <c r="D35" s="8">
        <f>+[1]Sheet1!I44</f>
        <v>35052.160000000003</v>
      </c>
      <c r="E35" s="8"/>
      <c r="F35" s="8">
        <f>+[1]Sheet1!W44</f>
        <v>2389.92</v>
      </c>
      <c r="G35" s="8"/>
      <c r="H35" s="8">
        <f>+[1]Sheet1!K44+[1]Sheet1!L44+[1]Sheet1!M44+[1]Sheet1!N44</f>
        <v>0</v>
      </c>
      <c r="I35" s="8"/>
      <c r="J35" s="8">
        <f>+[1]Sheet1!P44+[1]Sheet1!Y44</f>
        <v>0</v>
      </c>
      <c r="K35" s="8"/>
      <c r="L35" s="8">
        <f>+[1]Sheet1!$O44</f>
        <v>168.48936000000003</v>
      </c>
      <c r="M35" s="8"/>
      <c r="N35" s="8">
        <f>+[1]Sheet1!$Q44+[1]Sheet1!$AA44</f>
        <v>2995.3664000000003</v>
      </c>
      <c r="O35" s="8"/>
      <c r="P35" s="8">
        <f>+[1]Sheet1!$Z44+[1]Sheet1!$S44</f>
        <v>48.674704000000006</v>
      </c>
      <c r="Q35" s="8"/>
      <c r="R35" s="8">
        <f t="shared" si="2"/>
        <v>40654.610463999998</v>
      </c>
    </row>
    <row r="36" spans="1:18" outlineLevel="2" x14ac:dyDescent="0.2">
      <c r="A36" s="6">
        <v>5</v>
      </c>
      <c r="B36" s="7" t="s">
        <v>9</v>
      </c>
      <c r="C36" s="6" t="s">
        <v>56</v>
      </c>
      <c r="D36" s="8">
        <f>+[1]Sheet1!I45</f>
        <v>52000</v>
      </c>
      <c r="E36" s="8"/>
      <c r="F36" s="8">
        <f>+[1]Sheet1!W45</f>
        <v>9375</v>
      </c>
      <c r="G36" s="8"/>
      <c r="H36" s="8">
        <f>+[1]Sheet1!K45+[1]Sheet1!L45+[1]Sheet1!M45+[1]Sheet1!N45</f>
        <v>28955</v>
      </c>
      <c r="I36" s="8"/>
      <c r="J36" s="8">
        <f>+[1]Sheet1!P45+[1]Sheet1!Y45</f>
        <v>1841.25</v>
      </c>
      <c r="K36" s="8"/>
      <c r="L36" s="8">
        <f>+[1]Sheet1!$O45</f>
        <v>276.18750000000006</v>
      </c>
      <c r="M36" s="8"/>
      <c r="N36" s="8">
        <f>+[1]Sheet1!$Q45+[1]Sheet1!$AA45</f>
        <v>4910</v>
      </c>
      <c r="O36" s="8"/>
      <c r="P36" s="8">
        <f>+[1]Sheet1!$Z45+[1]Sheet1!$S45</f>
        <v>79.787499999999994</v>
      </c>
      <c r="Q36" s="8"/>
      <c r="R36" s="8">
        <f t="shared" si="2"/>
        <v>97437.225000000006</v>
      </c>
    </row>
    <row r="37" spans="1:18" outlineLevel="2" x14ac:dyDescent="0.2">
      <c r="A37" s="6">
        <v>5</v>
      </c>
      <c r="B37" s="7" t="s">
        <v>10</v>
      </c>
      <c r="C37" s="6" t="s">
        <v>56</v>
      </c>
      <c r="D37" s="8">
        <f>+[1]Sheet1!I46</f>
        <v>45760</v>
      </c>
      <c r="E37" s="8"/>
      <c r="F37" s="8">
        <f>+[1]Sheet1!W46</f>
        <v>8250</v>
      </c>
      <c r="G37" s="8"/>
      <c r="H37" s="8">
        <f>+[1]Sheet1!K46+[1]Sheet1!L46+[1]Sheet1!M46+[1]Sheet1!N46</f>
        <v>28100</v>
      </c>
      <c r="I37" s="8"/>
      <c r="J37" s="8">
        <f>+[1]Sheet1!P46+[1]Sheet1!Y46</f>
        <v>1620.3</v>
      </c>
      <c r="K37" s="8"/>
      <c r="L37" s="8">
        <f>+[1]Sheet1!$O46</f>
        <v>243.04500000000002</v>
      </c>
      <c r="M37" s="8"/>
      <c r="N37" s="8">
        <f>+[1]Sheet1!$Q46+[1]Sheet1!$AA46</f>
        <v>4320.8</v>
      </c>
      <c r="O37" s="8"/>
      <c r="P37" s="8">
        <f>+[1]Sheet1!$Z46+[1]Sheet1!$S46</f>
        <v>70.212999999999994</v>
      </c>
      <c r="Q37" s="8"/>
      <c r="R37" s="8">
        <f t="shared" si="2"/>
        <v>88364.358000000007</v>
      </c>
    </row>
    <row r="38" spans="1:18" outlineLevel="2" x14ac:dyDescent="0.2">
      <c r="A38" s="6">
        <v>5</v>
      </c>
      <c r="B38" s="7" t="s">
        <v>10</v>
      </c>
      <c r="C38" s="6" t="s">
        <v>56</v>
      </c>
      <c r="D38" s="8">
        <f>+[1]Sheet1!I47</f>
        <v>45760</v>
      </c>
      <c r="E38" s="8"/>
      <c r="F38" s="8">
        <f>+[1]Sheet1!W47</f>
        <v>8250</v>
      </c>
      <c r="G38" s="8"/>
      <c r="H38" s="8">
        <f>+[1]Sheet1!K47+[1]Sheet1!L47+[1]Sheet1!M47+[1]Sheet1!N47</f>
        <v>18085</v>
      </c>
      <c r="I38" s="8"/>
      <c r="J38" s="8">
        <f>+[1]Sheet1!P47+[1]Sheet1!Y47</f>
        <v>0</v>
      </c>
      <c r="K38" s="8"/>
      <c r="L38" s="8">
        <f>+[1]Sheet1!$O47</f>
        <v>243.04500000000002</v>
      </c>
      <c r="M38" s="8"/>
      <c r="N38" s="8">
        <f>+[1]Sheet1!$Q47+[1]Sheet1!$AA47</f>
        <v>4320.8</v>
      </c>
      <c r="O38" s="8"/>
      <c r="P38" s="8">
        <f>+[1]Sheet1!$Z47+[1]Sheet1!$S47</f>
        <v>70.212999999999994</v>
      </c>
      <c r="Q38" s="8"/>
      <c r="R38" s="8">
        <f t="shared" si="2"/>
        <v>76729.058000000005</v>
      </c>
    </row>
    <row r="39" spans="1:18" outlineLevel="2" x14ac:dyDescent="0.2">
      <c r="A39" s="6">
        <v>5</v>
      </c>
      <c r="B39" s="7" t="s">
        <v>10</v>
      </c>
      <c r="C39" s="6" t="s">
        <v>56</v>
      </c>
      <c r="D39" s="8">
        <f>+[1]Sheet1!I48</f>
        <v>45760</v>
      </c>
      <c r="E39" s="8"/>
      <c r="F39" s="8">
        <f>+[1]Sheet1!W48</f>
        <v>8250</v>
      </c>
      <c r="G39" s="8"/>
      <c r="H39" s="8">
        <f>+[1]Sheet1!K48+[1]Sheet1!L48+[1]Sheet1!M48+[1]Sheet1!N48</f>
        <v>18085</v>
      </c>
      <c r="I39" s="8"/>
      <c r="J39" s="8">
        <f>+[1]Sheet1!P48+[1]Sheet1!Y48</f>
        <v>1620.3</v>
      </c>
      <c r="K39" s="8"/>
      <c r="L39" s="8">
        <f>+[1]Sheet1!$O48</f>
        <v>243.04500000000002</v>
      </c>
      <c r="M39" s="8"/>
      <c r="N39" s="8">
        <f>+[1]Sheet1!$Q48+[1]Sheet1!$AA48</f>
        <v>4320.8</v>
      </c>
      <c r="O39" s="8"/>
      <c r="P39" s="8">
        <f>+[1]Sheet1!$Z48+[1]Sheet1!$S48</f>
        <v>70.212999999999994</v>
      </c>
      <c r="Q39" s="8"/>
      <c r="R39" s="8">
        <f t="shared" si="2"/>
        <v>78349.358000000007</v>
      </c>
    </row>
    <row r="40" spans="1:18" outlineLevel="2" x14ac:dyDescent="0.2">
      <c r="A40" s="6">
        <v>5</v>
      </c>
      <c r="B40" s="7" t="s">
        <v>10</v>
      </c>
      <c r="C40" s="6" t="s">
        <v>56</v>
      </c>
      <c r="D40" s="8">
        <f>+[1]Sheet1!I49</f>
        <v>45760</v>
      </c>
      <c r="E40" s="8"/>
      <c r="F40" s="8">
        <f>+[1]Sheet1!W49</f>
        <v>8250</v>
      </c>
      <c r="G40" s="8"/>
      <c r="H40" s="8">
        <f>+[1]Sheet1!K49+[1]Sheet1!L49+[1]Sheet1!M49+[1]Sheet1!N49</f>
        <v>28383.56</v>
      </c>
      <c r="I40" s="8"/>
      <c r="J40" s="8">
        <f>+[1]Sheet1!P49+[1]Sheet1!Y49</f>
        <v>1620.3</v>
      </c>
      <c r="K40" s="8"/>
      <c r="L40" s="8">
        <f>+[1]Sheet1!$O49</f>
        <v>243.04500000000002</v>
      </c>
      <c r="M40" s="8"/>
      <c r="N40" s="8">
        <f>+[1]Sheet1!$Q49+[1]Sheet1!$AA49</f>
        <v>4320.8</v>
      </c>
      <c r="O40" s="8"/>
      <c r="P40" s="8">
        <f>+[1]Sheet1!$Z49+[1]Sheet1!$S49</f>
        <v>70.212999999999994</v>
      </c>
      <c r="Q40" s="8"/>
      <c r="R40" s="8">
        <f t="shared" si="2"/>
        <v>88647.918000000005</v>
      </c>
    </row>
    <row r="41" spans="1:18" outlineLevel="1" x14ac:dyDescent="0.2">
      <c r="B41" s="7"/>
      <c r="C41" s="14" t="s">
        <v>57</v>
      </c>
      <c r="D41" s="15">
        <f>SUBTOTAL(9,D34:D40)</f>
        <v>324092.16000000003</v>
      </c>
      <c r="E41" s="15"/>
      <c r="F41" s="15">
        <f>SUBTOTAL(9,F34:F40)</f>
        <v>49827.42</v>
      </c>
      <c r="G41" s="15"/>
      <c r="H41" s="15">
        <f>SUBTOTAL(9,H34:H40)</f>
        <v>168961.8</v>
      </c>
      <c r="I41" s="15"/>
      <c r="J41" s="15">
        <f>SUBTOTAL(9,J34:J40)</f>
        <v>8474.0249999999996</v>
      </c>
      <c r="K41" s="15"/>
      <c r="L41" s="15">
        <f>SUBTOTAL(9,L34:L40)</f>
        <v>1682.6381100000003</v>
      </c>
      <c r="M41" s="15"/>
      <c r="N41" s="15">
        <f>SUBTOTAL(9,N34:N40)</f>
        <v>29913.5664</v>
      </c>
      <c r="O41" s="15"/>
      <c r="P41" s="15">
        <f>SUBTOTAL(9,P34:P40)</f>
        <v>486.0954539999999</v>
      </c>
      <c r="Q41" s="15"/>
      <c r="R41" s="15">
        <f>SUBTOTAL(9,R34:R40)</f>
        <v>583437.70496400003</v>
      </c>
    </row>
    <row r="42" spans="1:18" outlineLevel="2" x14ac:dyDescent="0.2">
      <c r="A42" s="6">
        <v>6</v>
      </c>
      <c r="B42" s="7" t="s">
        <v>11</v>
      </c>
      <c r="C42" s="6" t="s">
        <v>32</v>
      </c>
      <c r="D42" s="8">
        <f>+'[1]Non-Union - 4%'!I29</f>
        <v>59098.624000000003</v>
      </c>
      <c r="E42" s="8"/>
      <c r="F42" s="8">
        <f>+'[1]Non-Union - 4%'!W29</f>
        <v>2130.96</v>
      </c>
      <c r="G42" s="8"/>
      <c r="H42" s="8">
        <f>+'[1]Non-Union - 4%'!K29+'[1]Non-Union - 4%'!L29+'[1]Non-Union - 4%'!M29+'[1]Non-Union - 4%'!N29</f>
        <v>39626.800000000003</v>
      </c>
      <c r="I42" s="8"/>
      <c r="J42" s="8">
        <f>+'[1]Non-Union - 4%'!$P29+'[1]Non-Union - 4%'!$Y29</f>
        <v>1836.88752</v>
      </c>
      <c r="K42" s="8"/>
      <c r="L42" s="8">
        <f>+'[1]Non-Union - 4%'!$O$29</f>
        <v>275.53312800000003</v>
      </c>
      <c r="M42" s="8"/>
      <c r="N42" s="8">
        <f>+'[1]Non-Union - 4%'!$Q$29+'[1]Non-Union - 4%'!$AA$29</f>
        <v>4898.3667200000009</v>
      </c>
      <c r="O42" s="8"/>
      <c r="P42" s="8">
        <f>+'[1]Non-Union - 4%'!$S$29+'[1]Non-Union - 4%'!$Z$29</f>
        <v>1885.8711872000001</v>
      </c>
      <c r="Q42" s="8"/>
      <c r="R42" s="8">
        <f>SUM(D42:P42)</f>
        <v>109753.04255520001</v>
      </c>
    </row>
    <row r="43" spans="1:18" outlineLevel="2" x14ac:dyDescent="0.2">
      <c r="A43" s="6">
        <v>6</v>
      </c>
      <c r="B43" s="7" t="s">
        <v>12</v>
      </c>
      <c r="C43" s="6" t="s">
        <v>32</v>
      </c>
      <c r="D43" s="8">
        <f>+'[1]Non-Union - 4%'!I30</f>
        <v>50986.624000000003</v>
      </c>
      <c r="E43" s="8"/>
      <c r="F43" s="8">
        <f>+'[1]Non-Union - 4%'!W30</f>
        <v>551.53800000000012</v>
      </c>
      <c r="G43" s="8"/>
      <c r="H43" s="8">
        <f>+'[1]Non-Union - 4%'!K30+'[1]Non-Union - 4%'!L30+'[1]Non-Union - 4%'!M30+'[1]Non-Union - 4%'!N30</f>
        <v>47155</v>
      </c>
      <c r="I43" s="8"/>
      <c r="J43" s="8">
        <f>+'[1]Non-Union - 4%'!$P30+'[1]Non-Union - 4%'!$Y30</f>
        <v>0</v>
      </c>
      <c r="K43" s="8"/>
      <c r="L43" s="8">
        <f>+'[1]Non-Union - 4%'!$O$30</f>
        <v>231.92172900000006</v>
      </c>
      <c r="M43" s="8"/>
      <c r="N43" s="8">
        <f>+'[1]Non-Union - 4%'!$Q$30+'[1]Non-Union - 4%'!$AA$30</f>
        <v>4123.0529600000009</v>
      </c>
      <c r="O43" s="8"/>
      <c r="P43" s="8">
        <f>+'[1]Non-Union - 4%'!$S$30+'[1]Non-Union - 4%'!$Z$30</f>
        <v>1587.3753896000003</v>
      </c>
      <c r="Q43" s="8"/>
      <c r="R43" s="8">
        <f>SUM(D43:P43)</f>
        <v>104635.5120786</v>
      </c>
    </row>
    <row r="44" spans="1:18" outlineLevel="1" x14ac:dyDescent="0.2">
      <c r="B44" s="7"/>
      <c r="C44" s="14" t="s">
        <v>45</v>
      </c>
      <c r="D44" s="15">
        <f>SUBTOTAL(9,D42:D43)</f>
        <v>110085.24800000001</v>
      </c>
      <c r="E44" s="15"/>
      <c r="F44" s="15">
        <f>SUBTOTAL(9,F42:F43)</f>
        <v>2682.498</v>
      </c>
      <c r="G44" s="15"/>
      <c r="H44" s="15">
        <f>SUBTOTAL(9,H42:H43)</f>
        <v>86781.8</v>
      </c>
      <c r="I44" s="15"/>
      <c r="J44" s="15">
        <f>SUBTOTAL(9,J42:J43)</f>
        <v>1836.88752</v>
      </c>
      <c r="K44" s="15"/>
      <c r="L44" s="15">
        <f>SUBTOTAL(9,L42:L43)</f>
        <v>507.45485700000006</v>
      </c>
      <c r="M44" s="15"/>
      <c r="N44" s="15">
        <f>SUBTOTAL(9,N42:N43)</f>
        <v>9021.4196800000027</v>
      </c>
      <c r="O44" s="15"/>
      <c r="P44" s="15">
        <f>SUBTOTAL(9,P42:P43)</f>
        <v>3473.2465768000002</v>
      </c>
      <c r="Q44" s="15"/>
      <c r="R44" s="15">
        <f>SUBTOTAL(9,R42:R43)</f>
        <v>214388.5546338</v>
      </c>
    </row>
    <row r="45" spans="1:18" outlineLevel="2" x14ac:dyDescent="0.2">
      <c r="A45" s="6">
        <v>7</v>
      </c>
      <c r="B45" s="7" t="s">
        <v>19</v>
      </c>
      <c r="C45" s="6" t="s">
        <v>35</v>
      </c>
      <c r="D45" s="8">
        <f>+'[1]Non-Union - 4%'!I49</f>
        <v>27040</v>
      </c>
      <c r="E45" s="8"/>
      <c r="F45" s="8">
        <f>+'[1]Non-Union - 4%'!W49</f>
        <v>0</v>
      </c>
      <c r="G45" s="8"/>
      <c r="H45" s="8">
        <f>+'[1]Non-Union - 4%'!K49+'[1]Non-Union - 4%'!L49+'[1]Non-Union - 4%'!M49+'[1]Non-Union - 4%'!N49</f>
        <v>1164</v>
      </c>
      <c r="I45" s="8"/>
      <c r="J45" s="8">
        <f>+'[1]Non-Union - 4%'!$P$49+'[1]Non-Union - 4%'!$Y$49</f>
        <v>0</v>
      </c>
      <c r="K45" s="8"/>
      <c r="L45" s="8"/>
      <c r="M45" s="8"/>
      <c r="N45" s="8">
        <f>+'[1]Non-Union - 4%'!$Q$49+'[1]Non-Union - 4%'!$AA$49</f>
        <v>2163.1999999999998</v>
      </c>
      <c r="O45" s="8"/>
      <c r="P45" s="8">
        <f>+'[1]Non-Union - 4%'!$S$49+'[1]Non-Union - 4%'!$Z$49</f>
        <v>832.83199999999999</v>
      </c>
      <c r="Q45" s="8"/>
      <c r="R45" s="8">
        <f>SUM(D45:P45)</f>
        <v>31200.031999999999</v>
      </c>
    </row>
    <row r="46" spans="1:18" outlineLevel="1" x14ac:dyDescent="0.2">
      <c r="B46" s="7"/>
      <c r="C46" s="14" t="s">
        <v>49</v>
      </c>
      <c r="D46" s="15">
        <f>SUBTOTAL(9,D45:D45)</f>
        <v>27040</v>
      </c>
      <c r="E46" s="15"/>
      <c r="F46" s="15">
        <f>SUBTOTAL(9,F45:F45)</f>
        <v>0</v>
      </c>
      <c r="G46" s="15"/>
      <c r="H46" s="15">
        <f>SUBTOTAL(9,H45:H45)</f>
        <v>1164</v>
      </c>
      <c r="I46" s="15"/>
      <c r="J46" s="15">
        <f>SUBTOTAL(9,J45:J45)</f>
        <v>0</v>
      </c>
      <c r="K46" s="15"/>
      <c r="L46" s="15">
        <f>SUBTOTAL(9,L45:L45)</f>
        <v>0</v>
      </c>
      <c r="M46" s="15"/>
      <c r="N46" s="15">
        <f>SUBTOTAL(9,N45:N45)</f>
        <v>2163.1999999999998</v>
      </c>
      <c r="O46" s="15"/>
      <c r="P46" s="15">
        <f>SUBTOTAL(9,P45:P45)</f>
        <v>832.83199999999999</v>
      </c>
      <c r="Q46" s="15"/>
      <c r="R46" s="15">
        <f>SUBTOTAL(9,R45:R45)</f>
        <v>31200.031999999999</v>
      </c>
    </row>
    <row r="47" spans="1:18" x14ac:dyDescent="0.2">
      <c r="B47" s="7"/>
      <c r="C47" s="14" t="s">
        <v>50</v>
      </c>
      <c r="D47" s="15">
        <f>SUBTOTAL(9,D2:D45)</f>
        <v>2207736.7168000001</v>
      </c>
      <c r="E47" s="15"/>
      <c r="F47" s="15">
        <f>SUBTOTAL(9,F2:F45)</f>
        <v>393857.58069230773</v>
      </c>
      <c r="G47" s="15"/>
      <c r="H47" s="15">
        <f>SUBTOTAL(9,H2:H45)</f>
        <v>873450.07240800012</v>
      </c>
      <c r="I47" s="15"/>
      <c r="J47" s="15">
        <f>SUBTOTAL(9,J2:J45)</f>
        <v>203805.49747999996</v>
      </c>
      <c r="K47" s="15"/>
      <c r="L47" s="15">
        <f>SUBTOTAL(9,L2:L45)</f>
        <v>11404.943358715385</v>
      </c>
      <c r="M47" s="15"/>
      <c r="N47" s="15">
        <f>SUBTOTAL(9,N2:N45)</f>
        <v>208127.54379938456</v>
      </c>
      <c r="O47" s="15"/>
      <c r="P47" s="15">
        <f>SUBTOTAL(9,P2:P45)</f>
        <v>55451.219970847706</v>
      </c>
      <c r="Q47" s="15"/>
      <c r="R47" s="15">
        <f>SUBTOTAL(9,R2:R45)</f>
        <v>3953833.5745092561</v>
      </c>
    </row>
    <row r="48" spans="1:18" x14ac:dyDescent="0.2">
      <c r="B48" s="7"/>
    </row>
    <row r="52" spans="2:3" x14ac:dyDescent="0.2">
      <c r="B52" s="6" t="s">
        <v>51</v>
      </c>
      <c r="C52" s="6" t="s">
        <v>52</v>
      </c>
    </row>
    <row r="53" spans="2:3" x14ac:dyDescent="0.2">
      <c r="C53" s="6" t="s">
        <v>53</v>
      </c>
    </row>
    <row r="54" spans="2:3" x14ac:dyDescent="0.2">
      <c r="C54" s="6" t="s">
        <v>54</v>
      </c>
    </row>
    <row r="55" spans="2:3" x14ac:dyDescent="0.2">
      <c r="C55" s="6" t="s">
        <v>55</v>
      </c>
    </row>
  </sheetData>
  <sortState xmlns:xlrd2="http://schemas.microsoft.com/office/spreadsheetml/2017/richdata2" ref="A2:R45">
    <sortCondition ref="A2:A45"/>
    <sortCondition ref="C2:C45"/>
  </sortState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30CB-CF1F-4D12-BC85-48899CB699DD}">
  <dimension ref="A1:T281"/>
  <sheetViews>
    <sheetView workbookViewId="0">
      <selection activeCell="P4" sqref="P4"/>
    </sheetView>
  </sheetViews>
  <sheetFormatPr defaultRowHeight="15" outlineLevelRow="2" x14ac:dyDescent="0.25"/>
  <cols>
    <col min="1" max="1" width="31.7109375" bestFit="1" customWidth="1"/>
    <col min="2" max="2" width="7" style="3" bestFit="1" customWidth="1"/>
    <col min="3" max="3" width="10.5703125" style="3" bestFit="1" customWidth="1"/>
    <col min="4" max="4" width="13.85546875" style="3" bestFit="1" customWidth="1"/>
    <col min="5" max="5" width="9.140625" style="3" bestFit="1" customWidth="1"/>
    <col min="6" max="7" width="10.5703125" style="3" bestFit="1" customWidth="1"/>
    <col min="8" max="8" width="11.5703125" style="3" bestFit="1" customWidth="1"/>
    <col min="9" max="9" width="1.7109375" customWidth="1"/>
    <col min="10" max="10" width="7" style="3" bestFit="1" customWidth="1"/>
    <col min="11" max="11" width="10.5703125" style="3" bestFit="1" customWidth="1"/>
    <col min="12" max="12" width="13.85546875" style="3" bestFit="1" customWidth="1"/>
    <col min="13" max="13" width="9.140625" style="3"/>
    <col min="14" max="15" width="10.5703125" style="3" bestFit="1" customWidth="1"/>
    <col min="16" max="16" width="11.5703125" style="3" bestFit="1" customWidth="1"/>
    <col min="17" max="17" width="1.7109375" customWidth="1"/>
    <col min="18" max="19" width="10.5703125" style="3" bestFit="1" customWidth="1"/>
    <col min="20" max="20" width="16.7109375" style="3" bestFit="1" customWidth="1"/>
  </cols>
  <sheetData>
    <row r="1" spans="1:20" x14ac:dyDescent="0.25">
      <c r="B1" s="16" t="s">
        <v>79</v>
      </c>
      <c r="C1" s="16"/>
      <c r="D1" s="16"/>
      <c r="E1" s="16"/>
      <c r="F1" s="16"/>
      <c r="G1" s="16"/>
      <c r="H1" s="16"/>
      <c r="J1" s="16" t="s">
        <v>78</v>
      </c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x14ac:dyDescent="0.25">
      <c r="A2" s="1" t="s">
        <v>77</v>
      </c>
      <c r="B2" s="2" t="s">
        <v>76</v>
      </c>
      <c r="C2" s="2" t="s">
        <v>75</v>
      </c>
      <c r="D2" s="2" t="s">
        <v>74</v>
      </c>
      <c r="E2" s="13" t="s">
        <v>73</v>
      </c>
      <c r="F2" s="13" t="s">
        <v>72</v>
      </c>
      <c r="G2" s="13" t="s">
        <v>71</v>
      </c>
      <c r="H2" s="13" t="s">
        <v>70</v>
      </c>
      <c r="J2" s="2" t="s">
        <v>76</v>
      </c>
      <c r="K2" s="2" t="s">
        <v>75</v>
      </c>
      <c r="L2" s="2" t="s">
        <v>74</v>
      </c>
      <c r="M2" s="13" t="s">
        <v>73</v>
      </c>
      <c r="N2" s="13" t="s">
        <v>72</v>
      </c>
      <c r="O2" s="13" t="s">
        <v>71</v>
      </c>
      <c r="P2" s="13" t="s">
        <v>70</v>
      </c>
      <c r="Q2" s="1"/>
      <c r="R2" s="13" t="s">
        <v>28</v>
      </c>
      <c r="S2" s="13" t="s">
        <v>26</v>
      </c>
      <c r="T2" s="13" t="s">
        <v>29</v>
      </c>
    </row>
    <row r="3" spans="1:20" hidden="1" outlineLevel="2" x14ac:dyDescent="0.25">
      <c r="A3" t="s">
        <v>69</v>
      </c>
      <c r="B3" s="3">
        <v>17</v>
      </c>
      <c r="C3" s="3">
        <v>283.58999999999992</v>
      </c>
      <c r="D3" s="3">
        <f>+B3*C3</f>
        <v>4821.0299999999988</v>
      </c>
      <c r="G3" s="3">
        <f>+E3*F3</f>
        <v>0</v>
      </c>
      <c r="H3" s="3">
        <f>+G3+D3</f>
        <v>4821.0299999999988</v>
      </c>
      <c r="J3" s="3">
        <f>+B3+0.5</f>
        <v>17.5</v>
      </c>
      <c r="K3" s="3">
        <f>+C3</f>
        <v>283.58999999999992</v>
      </c>
      <c r="L3" s="3">
        <f>+J3*K3</f>
        <v>4962.8249999999989</v>
      </c>
      <c r="M3" s="3">
        <f>+J3*1.5</f>
        <v>26.25</v>
      </c>
      <c r="N3" s="3">
        <f>+F3</f>
        <v>0</v>
      </c>
      <c r="O3" s="3">
        <f>+N3*M3</f>
        <v>0</v>
      </c>
      <c r="P3" s="3">
        <f>+L3+O3</f>
        <v>4962.8249999999989</v>
      </c>
      <c r="R3" s="3">
        <f>+P3*0.13/100</f>
        <v>6.4516724999999981</v>
      </c>
      <c r="S3" s="3">
        <f>+P3*0.09</f>
        <v>446.65424999999988</v>
      </c>
      <c r="T3" s="3">
        <f>SUM(P3:S3)</f>
        <v>5415.9309224999988</v>
      </c>
    </row>
    <row r="4" spans="1:20" outlineLevel="1" collapsed="1" x14ac:dyDescent="0.25">
      <c r="A4" s="12" t="s">
        <v>68</v>
      </c>
      <c r="B4" s="10"/>
      <c r="C4" s="10">
        <f>SUBTOTAL(9,C3:C3)</f>
        <v>283.58999999999992</v>
      </c>
      <c r="D4" s="10">
        <f>SUBTOTAL(9,D3:D3)</f>
        <v>4821.0299999999988</v>
      </c>
      <c r="E4" s="10"/>
      <c r="F4" s="10">
        <f>SUBTOTAL(9,F3:F3)</f>
        <v>0</v>
      </c>
      <c r="G4" s="10">
        <f>SUBTOTAL(9,G3:G3)</f>
        <v>0</v>
      </c>
      <c r="H4" s="10">
        <f>SUBTOTAL(9,H3:H3)</f>
        <v>4821.0299999999988</v>
      </c>
      <c r="I4" s="11"/>
      <c r="J4" s="10"/>
      <c r="K4" s="10">
        <f>SUBTOTAL(9,K3:K3)</f>
        <v>283.58999999999992</v>
      </c>
      <c r="L4" s="10">
        <f>SUBTOTAL(9,L3:L3)</f>
        <v>4962.8249999999989</v>
      </c>
      <c r="M4" s="10"/>
      <c r="N4" s="10">
        <f>SUBTOTAL(9,N3:N3)</f>
        <v>0</v>
      </c>
      <c r="O4" s="10">
        <f>SUBTOTAL(9,O3:O3)</f>
        <v>0</v>
      </c>
      <c r="P4" s="10">
        <f>SUBTOTAL(9,P3:P3)</f>
        <v>4962.8249999999989</v>
      </c>
      <c r="Q4" s="11"/>
      <c r="R4" s="10">
        <f>SUBTOTAL(9,R3:R3)</f>
        <v>6.4516724999999981</v>
      </c>
      <c r="S4" s="10">
        <f>SUBTOTAL(9,S3:S3)</f>
        <v>446.65424999999988</v>
      </c>
      <c r="T4" s="10">
        <f>SUBTOTAL(9,T3:T3)</f>
        <v>5415.9309224999988</v>
      </c>
    </row>
    <row r="5" spans="1:20" hidden="1" outlineLevel="2" x14ac:dyDescent="0.25">
      <c r="A5" t="s">
        <v>67</v>
      </c>
      <c r="B5" s="3">
        <v>19.75</v>
      </c>
      <c r="C5" s="3">
        <v>417.58333333333326</v>
      </c>
      <c r="D5" s="3">
        <f t="shared" ref="D5:D36" si="0">+B5*C5</f>
        <v>8247.2708333333321</v>
      </c>
      <c r="E5" s="3">
        <v>29.63</v>
      </c>
      <c r="F5" s="3">
        <v>15.36333333333333</v>
      </c>
      <c r="G5" s="3">
        <f t="shared" ref="G5:G36" si="1">+E5*F5</f>
        <v>455.21556666666652</v>
      </c>
      <c r="H5" s="3">
        <f t="shared" ref="H5:H36" si="2">+G5+D5</f>
        <v>8702.486399999998</v>
      </c>
      <c r="J5" s="3">
        <f t="shared" ref="J5:J36" si="3">+B5+0.5</f>
        <v>20.25</v>
      </c>
      <c r="K5" s="3">
        <f t="shared" ref="K5:K36" si="4">+C5</f>
        <v>417.58333333333326</v>
      </c>
      <c r="L5" s="3">
        <f t="shared" ref="L5:L36" si="5">+J5*K5</f>
        <v>8456.0624999999982</v>
      </c>
      <c r="M5" s="3">
        <f t="shared" ref="M5:M36" si="6">+J5*1.5</f>
        <v>30.375</v>
      </c>
      <c r="N5" s="3">
        <f t="shared" ref="N5:N36" si="7">+F5</f>
        <v>15.36333333333333</v>
      </c>
      <c r="O5" s="3">
        <f t="shared" ref="O5:O36" si="8">+N5*M5</f>
        <v>466.66124999999988</v>
      </c>
      <c r="P5" s="3">
        <f t="shared" ref="P5:P36" si="9">+L5+O5</f>
        <v>8922.7237499999974</v>
      </c>
      <c r="R5" s="3">
        <f t="shared" ref="R5:R36" si="10">+P5*3.08/100</f>
        <v>274.81989149999993</v>
      </c>
      <c r="S5" s="3">
        <f t="shared" ref="S5:S36" si="11">+P5*0.09</f>
        <v>803.04513749999978</v>
      </c>
      <c r="T5" s="3">
        <f t="shared" ref="T5:T36" si="12">SUM(P5:S5)</f>
        <v>10000.588778999996</v>
      </c>
    </row>
    <row r="6" spans="1:20" hidden="1" outlineLevel="2" x14ac:dyDescent="0.25">
      <c r="A6" t="s">
        <v>67</v>
      </c>
      <c r="B6" s="3">
        <v>19.75</v>
      </c>
      <c r="C6" s="3">
        <v>342.99333333333328</v>
      </c>
      <c r="D6" s="3">
        <f t="shared" si="0"/>
        <v>6774.118333333332</v>
      </c>
      <c r="E6" s="3">
        <v>29.63</v>
      </c>
      <c r="F6" s="3">
        <v>2.42</v>
      </c>
      <c r="G6" s="3">
        <f t="shared" si="1"/>
        <v>71.704599999999999</v>
      </c>
      <c r="H6" s="3">
        <f t="shared" si="2"/>
        <v>6845.822933333332</v>
      </c>
      <c r="J6" s="3">
        <f t="shared" si="3"/>
        <v>20.25</v>
      </c>
      <c r="K6" s="3">
        <f t="shared" si="4"/>
        <v>342.99333333333328</v>
      </c>
      <c r="L6" s="3">
        <f t="shared" si="5"/>
        <v>6945.6149999999989</v>
      </c>
      <c r="M6" s="3">
        <f t="shared" si="6"/>
        <v>30.375</v>
      </c>
      <c r="N6" s="3">
        <f t="shared" si="7"/>
        <v>2.42</v>
      </c>
      <c r="O6" s="3">
        <f t="shared" si="8"/>
        <v>73.507499999999993</v>
      </c>
      <c r="P6" s="3">
        <f t="shared" si="9"/>
        <v>7019.1224999999986</v>
      </c>
      <c r="R6" s="3">
        <f t="shared" si="10"/>
        <v>216.18897299999998</v>
      </c>
      <c r="S6" s="3">
        <f t="shared" si="11"/>
        <v>631.72102499999983</v>
      </c>
      <c r="T6" s="3">
        <f t="shared" si="12"/>
        <v>7867.0324979999987</v>
      </c>
    </row>
    <row r="7" spans="1:20" hidden="1" outlineLevel="2" x14ac:dyDescent="0.25">
      <c r="A7" t="s">
        <v>67</v>
      </c>
      <c r="B7" s="3">
        <v>19</v>
      </c>
      <c r="C7" s="3">
        <v>388.67999999999995</v>
      </c>
      <c r="D7" s="3">
        <f t="shared" si="0"/>
        <v>7384.9199999999992</v>
      </c>
      <c r="E7" s="3">
        <v>28.5</v>
      </c>
      <c r="F7" s="3">
        <v>5.8966666666666701</v>
      </c>
      <c r="G7" s="3">
        <f t="shared" si="1"/>
        <v>168.05500000000009</v>
      </c>
      <c r="H7" s="3">
        <f t="shared" si="2"/>
        <v>7552.9749999999995</v>
      </c>
      <c r="J7" s="3">
        <f t="shared" si="3"/>
        <v>19.5</v>
      </c>
      <c r="K7" s="3">
        <f t="shared" si="4"/>
        <v>388.67999999999995</v>
      </c>
      <c r="L7" s="3">
        <f t="shared" si="5"/>
        <v>7579.2599999999993</v>
      </c>
      <c r="M7" s="3">
        <f t="shared" si="6"/>
        <v>29.25</v>
      </c>
      <c r="N7" s="3">
        <f t="shared" si="7"/>
        <v>5.8966666666666701</v>
      </c>
      <c r="O7" s="3">
        <f t="shared" si="8"/>
        <v>172.47750000000011</v>
      </c>
      <c r="P7" s="3">
        <f t="shared" si="9"/>
        <v>7751.7374999999993</v>
      </c>
      <c r="R7" s="3">
        <f t="shared" si="10"/>
        <v>238.75351499999996</v>
      </c>
      <c r="S7" s="3">
        <f t="shared" si="11"/>
        <v>697.65637499999991</v>
      </c>
      <c r="T7" s="3">
        <f t="shared" si="12"/>
        <v>8688.1473900000001</v>
      </c>
    </row>
    <row r="8" spans="1:20" hidden="1" outlineLevel="2" x14ac:dyDescent="0.25">
      <c r="A8" t="s">
        <v>67</v>
      </c>
      <c r="B8" s="3">
        <v>19.5</v>
      </c>
      <c r="C8" s="3">
        <v>386.86333333333329</v>
      </c>
      <c r="D8" s="3">
        <f t="shared" si="0"/>
        <v>7543.8349999999991</v>
      </c>
      <c r="E8" s="3">
        <v>29.25</v>
      </c>
      <c r="F8" s="3">
        <v>2.6</v>
      </c>
      <c r="G8" s="3">
        <f t="shared" si="1"/>
        <v>76.05</v>
      </c>
      <c r="H8" s="3">
        <f t="shared" si="2"/>
        <v>7619.8849999999993</v>
      </c>
      <c r="J8" s="3">
        <f t="shared" si="3"/>
        <v>20</v>
      </c>
      <c r="K8" s="3">
        <f t="shared" si="4"/>
        <v>386.86333333333329</v>
      </c>
      <c r="L8" s="3">
        <f t="shared" si="5"/>
        <v>7737.2666666666655</v>
      </c>
      <c r="M8" s="3">
        <f t="shared" si="6"/>
        <v>30</v>
      </c>
      <c r="N8" s="3">
        <f t="shared" si="7"/>
        <v>2.6</v>
      </c>
      <c r="O8" s="3">
        <f t="shared" si="8"/>
        <v>78</v>
      </c>
      <c r="P8" s="3">
        <f t="shared" si="9"/>
        <v>7815.2666666666655</v>
      </c>
      <c r="R8" s="3">
        <f t="shared" si="10"/>
        <v>240.71021333333331</v>
      </c>
      <c r="S8" s="3">
        <f t="shared" si="11"/>
        <v>703.37399999999991</v>
      </c>
      <c r="T8" s="3">
        <f t="shared" si="12"/>
        <v>8759.35088</v>
      </c>
    </row>
    <row r="9" spans="1:20" hidden="1" outlineLevel="2" x14ac:dyDescent="0.25">
      <c r="A9" t="s">
        <v>67</v>
      </c>
      <c r="B9" s="3">
        <v>19.25</v>
      </c>
      <c r="C9" s="3">
        <v>227.19333333333327</v>
      </c>
      <c r="D9" s="3">
        <f t="shared" si="0"/>
        <v>4373.4716666666654</v>
      </c>
      <c r="E9" s="3">
        <v>28.88</v>
      </c>
      <c r="F9" s="3">
        <v>2.06666666666667</v>
      </c>
      <c r="G9" s="3">
        <f t="shared" si="1"/>
        <v>59.685333333333425</v>
      </c>
      <c r="H9" s="3">
        <f t="shared" si="2"/>
        <v>4433.1569999999992</v>
      </c>
      <c r="J9" s="3">
        <f t="shared" si="3"/>
        <v>19.75</v>
      </c>
      <c r="K9" s="3">
        <f t="shared" si="4"/>
        <v>227.19333333333327</v>
      </c>
      <c r="L9" s="3">
        <f t="shared" si="5"/>
        <v>4487.0683333333318</v>
      </c>
      <c r="M9" s="3">
        <f t="shared" si="6"/>
        <v>29.625</v>
      </c>
      <c r="N9" s="3">
        <f t="shared" si="7"/>
        <v>2.06666666666667</v>
      </c>
      <c r="O9" s="3">
        <f t="shared" si="8"/>
        <v>61.225000000000101</v>
      </c>
      <c r="P9" s="3">
        <f t="shared" si="9"/>
        <v>4548.2933333333322</v>
      </c>
      <c r="R9" s="3">
        <f t="shared" si="10"/>
        <v>140.08743466666664</v>
      </c>
      <c r="S9" s="3">
        <f t="shared" si="11"/>
        <v>409.3463999999999</v>
      </c>
      <c r="T9" s="3">
        <f t="shared" si="12"/>
        <v>5097.7271679999994</v>
      </c>
    </row>
    <row r="10" spans="1:20" hidden="1" outlineLevel="2" x14ac:dyDescent="0.25">
      <c r="A10" t="s">
        <v>67</v>
      </c>
      <c r="B10" s="3">
        <v>20</v>
      </c>
      <c r="C10" s="3">
        <v>117.81666666666676</v>
      </c>
      <c r="D10" s="3">
        <f t="shared" si="0"/>
        <v>2356.3333333333353</v>
      </c>
      <c r="G10" s="3">
        <f t="shared" si="1"/>
        <v>0</v>
      </c>
      <c r="H10" s="3">
        <f t="shared" si="2"/>
        <v>2356.3333333333353</v>
      </c>
      <c r="J10" s="3">
        <f t="shared" si="3"/>
        <v>20.5</v>
      </c>
      <c r="K10" s="3">
        <f t="shared" si="4"/>
        <v>117.81666666666676</v>
      </c>
      <c r="L10" s="3">
        <f t="shared" si="5"/>
        <v>2415.2416666666686</v>
      </c>
      <c r="M10" s="3">
        <f t="shared" si="6"/>
        <v>30.75</v>
      </c>
      <c r="N10" s="3">
        <f t="shared" si="7"/>
        <v>0</v>
      </c>
      <c r="O10" s="3">
        <f t="shared" si="8"/>
        <v>0</v>
      </c>
      <c r="P10" s="3">
        <f t="shared" si="9"/>
        <v>2415.2416666666686</v>
      </c>
      <c r="R10" s="3">
        <f t="shared" si="10"/>
        <v>74.389443333333389</v>
      </c>
      <c r="S10" s="3">
        <f t="shared" si="11"/>
        <v>217.37175000000016</v>
      </c>
      <c r="T10" s="3">
        <f t="shared" si="12"/>
        <v>2707.0028600000023</v>
      </c>
    </row>
    <row r="11" spans="1:20" hidden="1" outlineLevel="2" x14ac:dyDescent="0.25">
      <c r="A11" t="s">
        <v>67</v>
      </c>
      <c r="B11" s="3">
        <v>19</v>
      </c>
      <c r="C11" s="3">
        <v>261.86</v>
      </c>
      <c r="D11" s="3">
        <f t="shared" si="0"/>
        <v>4975.34</v>
      </c>
      <c r="G11" s="3">
        <f t="shared" si="1"/>
        <v>0</v>
      </c>
      <c r="H11" s="3">
        <f t="shared" si="2"/>
        <v>4975.34</v>
      </c>
      <c r="J11" s="3">
        <f t="shared" si="3"/>
        <v>19.5</v>
      </c>
      <c r="K11" s="3">
        <f t="shared" si="4"/>
        <v>261.86</v>
      </c>
      <c r="L11" s="3">
        <f t="shared" si="5"/>
        <v>5106.2700000000004</v>
      </c>
      <c r="M11" s="3">
        <f t="shared" si="6"/>
        <v>29.25</v>
      </c>
      <c r="N11" s="3">
        <f t="shared" si="7"/>
        <v>0</v>
      </c>
      <c r="O11" s="3">
        <f t="shared" si="8"/>
        <v>0</v>
      </c>
      <c r="P11" s="3">
        <f t="shared" si="9"/>
        <v>5106.2700000000004</v>
      </c>
      <c r="R11" s="3">
        <f t="shared" si="10"/>
        <v>157.27311600000002</v>
      </c>
      <c r="S11" s="3">
        <f t="shared" si="11"/>
        <v>459.5643</v>
      </c>
      <c r="T11" s="3">
        <f t="shared" si="12"/>
        <v>5723.1074160000007</v>
      </c>
    </row>
    <row r="12" spans="1:20" hidden="1" outlineLevel="2" x14ac:dyDescent="0.25">
      <c r="A12" t="s">
        <v>67</v>
      </c>
      <c r="B12" s="3">
        <v>19.25</v>
      </c>
      <c r="C12" s="3">
        <v>209.48666666666671</v>
      </c>
      <c r="D12" s="3">
        <f t="shared" si="0"/>
        <v>4032.6183333333342</v>
      </c>
      <c r="E12" s="3">
        <v>28.88</v>
      </c>
      <c r="F12" s="3">
        <v>1.43333333333333</v>
      </c>
      <c r="G12" s="3">
        <f t="shared" si="1"/>
        <v>41.394666666666566</v>
      </c>
      <c r="H12" s="3">
        <f t="shared" si="2"/>
        <v>4074.0130000000008</v>
      </c>
      <c r="J12" s="3">
        <f t="shared" si="3"/>
        <v>19.75</v>
      </c>
      <c r="K12" s="3">
        <f t="shared" si="4"/>
        <v>209.48666666666671</v>
      </c>
      <c r="L12" s="3">
        <f t="shared" si="5"/>
        <v>4137.3616666666676</v>
      </c>
      <c r="M12" s="3">
        <f t="shared" si="6"/>
        <v>29.625</v>
      </c>
      <c r="N12" s="3">
        <f t="shared" si="7"/>
        <v>1.43333333333333</v>
      </c>
      <c r="O12" s="3">
        <f t="shared" si="8"/>
        <v>42.462499999999899</v>
      </c>
      <c r="P12" s="3">
        <f t="shared" si="9"/>
        <v>4179.8241666666672</v>
      </c>
      <c r="R12" s="3">
        <f t="shared" si="10"/>
        <v>128.73858433333334</v>
      </c>
      <c r="S12" s="3">
        <f t="shared" si="11"/>
        <v>376.18417500000004</v>
      </c>
      <c r="T12" s="3">
        <f t="shared" si="12"/>
        <v>4684.7469260000007</v>
      </c>
    </row>
    <row r="13" spans="1:20" hidden="1" outlineLevel="2" x14ac:dyDescent="0.25">
      <c r="A13" t="s">
        <v>67</v>
      </c>
      <c r="B13" s="3">
        <v>20</v>
      </c>
      <c r="C13" s="3">
        <v>328.77666666666659</v>
      </c>
      <c r="D13" s="3">
        <f t="shared" si="0"/>
        <v>6575.5333333333319</v>
      </c>
      <c r="G13" s="3">
        <f t="shared" si="1"/>
        <v>0</v>
      </c>
      <c r="H13" s="3">
        <f t="shared" si="2"/>
        <v>6575.5333333333319</v>
      </c>
      <c r="J13" s="3">
        <f t="shared" si="3"/>
        <v>20.5</v>
      </c>
      <c r="K13" s="3">
        <f t="shared" si="4"/>
        <v>328.77666666666659</v>
      </c>
      <c r="L13" s="3">
        <f t="shared" si="5"/>
        <v>6739.9216666666653</v>
      </c>
      <c r="M13" s="3">
        <f t="shared" si="6"/>
        <v>30.75</v>
      </c>
      <c r="N13" s="3">
        <f t="shared" si="7"/>
        <v>0</v>
      </c>
      <c r="O13" s="3">
        <f t="shared" si="8"/>
        <v>0</v>
      </c>
      <c r="P13" s="3">
        <f t="shared" si="9"/>
        <v>6739.9216666666653</v>
      </c>
      <c r="R13" s="3">
        <f t="shared" si="10"/>
        <v>207.5895873333333</v>
      </c>
      <c r="S13" s="3">
        <f t="shared" si="11"/>
        <v>606.59294999999986</v>
      </c>
      <c r="T13" s="3">
        <f t="shared" si="12"/>
        <v>7554.1042039999984</v>
      </c>
    </row>
    <row r="14" spans="1:20" hidden="1" outlineLevel="2" x14ac:dyDescent="0.25">
      <c r="A14" t="s">
        <v>67</v>
      </c>
      <c r="B14" s="3">
        <v>19</v>
      </c>
      <c r="C14" s="3">
        <v>398.68999999999988</v>
      </c>
      <c r="D14" s="3">
        <f t="shared" si="0"/>
        <v>7575.1099999999979</v>
      </c>
      <c r="E14" s="3">
        <v>28.5</v>
      </c>
      <c r="F14" s="3">
        <v>37.519999999999996</v>
      </c>
      <c r="G14" s="3">
        <f t="shared" si="1"/>
        <v>1069.32</v>
      </c>
      <c r="H14" s="3">
        <f t="shared" si="2"/>
        <v>8644.4299999999985</v>
      </c>
      <c r="J14" s="3">
        <f t="shared" si="3"/>
        <v>19.5</v>
      </c>
      <c r="K14" s="3">
        <f t="shared" si="4"/>
        <v>398.68999999999988</v>
      </c>
      <c r="L14" s="3">
        <f t="shared" si="5"/>
        <v>7774.4549999999981</v>
      </c>
      <c r="M14" s="3">
        <f t="shared" si="6"/>
        <v>29.25</v>
      </c>
      <c r="N14" s="3">
        <f t="shared" si="7"/>
        <v>37.519999999999996</v>
      </c>
      <c r="O14" s="3">
        <f t="shared" si="8"/>
        <v>1097.4599999999998</v>
      </c>
      <c r="P14" s="3">
        <f t="shared" si="9"/>
        <v>8871.9149999999972</v>
      </c>
      <c r="R14" s="3">
        <f t="shared" si="10"/>
        <v>273.25498199999993</v>
      </c>
      <c r="S14" s="3">
        <f t="shared" si="11"/>
        <v>798.47234999999978</v>
      </c>
      <c r="T14" s="3">
        <f t="shared" si="12"/>
        <v>9943.6423319999976</v>
      </c>
    </row>
    <row r="15" spans="1:20" hidden="1" outlineLevel="2" x14ac:dyDescent="0.25">
      <c r="A15" t="s">
        <v>67</v>
      </c>
      <c r="B15" s="3">
        <v>22</v>
      </c>
      <c r="C15" s="3">
        <v>297.68333333333328</v>
      </c>
      <c r="D15" s="3">
        <f t="shared" si="0"/>
        <v>6549.0333333333319</v>
      </c>
      <c r="E15" s="3">
        <v>33</v>
      </c>
      <c r="F15" s="3">
        <v>6.37</v>
      </c>
      <c r="G15" s="3">
        <f t="shared" si="1"/>
        <v>210.21</v>
      </c>
      <c r="H15" s="3">
        <f t="shared" si="2"/>
        <v>6759.243333333332</v>
      </c>
      <c r="J15" s="3">
        <f t="shared" si="3"/>
        <v>22.5</v>
      </c>
      <c r="K15" s="3">
        <f t="shared" si="4"/>
        <v>297.68333333333328</v>
      </c>
      <c r="L15" s="3">
        <f t="shared" si="5"/>
        <v>6697.8749999999991</v>
      </c>
      <c r="M15" s="3">
        <f t="shared" si="6"/>
        <v>33.75</v>
      </c>
      <c r="N15" s="3">
        <f t="shared" si="7"/>
        <v>6.37</v>
      </c>
      <c r="O15" s="3">
        <f t="shared" si="8"/>
        <v>214.98750000000001</v>
      </c>
      <c r="P15" s="3">
        <f t="shared" si="9"/>
        <v>6912.8624999999993</v>
      </c>
      <c r="R15" s="3">
        <f t="shared" si="10"/>
        <v>212.91616499999998</v>
      </c>
      <c r="S15" s="3">
        <f t="shared" si="11"/>
        <v>622.15762499999994</v>
      </c>
      <c r="T15" s="3">
        <f t="shared" si="12"/>
        <v>7747.9362899999987</v>
      </c>
    </row>
    <row r="16" spans="1:20" hidden="1" outlineLevel="2" x14ac:dyDescent="0.25">
      <c r="A16" t="s">
        <v>67</v>
      </c>
      <c r="B16" s="3">
        <v>20</v>
      </c>
      <c r="C16" s="3">
        <v>378.87000000000012</v>
      </c>
      <c r="D16" s="3">
        <f t="shared" si="0"/>
        <v>7577.4000000000024</v>
      </c>
      <c r="E16" s="3">
        <v>30</v>
      </c>
      <c r="F16" s="3">
        <v>3.586666666666666</v>
      </c>
      <c r="G16" s="3">
        <f t="shared" si="1"/>
        <v>107.59999999999998</v>
      </c>
      <c r="H16" s="3">
        <f t="shared" si="2"/>
        <v>7685.0000000000027</v>
      </c>
      <c r="J16" s="3">
        <f t="shared" si="3"/>
        <v>20.5</v>
      </c>
      <c r="K16" s="3">
        <f t="shared" si="4"/>
        <v>378.87000000000012</v>
      </c>
      <c r="L16" s="3">
        <f t="shared" si="5"/>
        <v>7766.8350000000028</v>
      </c>
      <c r="M16" s="3">
        <f t="shared" si="6"/>
        <v>30.75</v>
      </c>
      <c r="N16" s="3">
        <f t="shared" si="7"/>
        <v>3.586666666666666</v>
      </c>
      <c r="O16" s="3">
        <f t="shared" si="8"/>
        <v>110.28999999999998</v>
      </c>
      <c r="P16" s="3">
        <f t="shared" si="9"/>
        <v>7877.1250000000027</v>
      </c>
      <c r="R16" s="3">
        <f t="shared" si="10"/>
        <v>242.6154500000001</v>
      </c>
      <c r="S16" s="3">
        <f t="shared" si="11"/>
        <v>708.9412500000002</v>
      </c>
      <c r="T16" s="3">
        <f t="shared" si="12"/>
        <v>8828.6817000000028</v>
      </c>
    </row>
    <row r="17" spans="1:20" hidden="1" outlineLevel="2" x14ac:dyDescent="0.25">
      <c r="A17" t="s">
        <v>67</v>
      </c>
      <c r="B17" s="3">
        <v>19.5</v>
      </c>
      <c r="C17" s="3">
        <v>344.21000000000004</v>
      </c>
      <c r="D17" s="3">
        <f t="shared" si="0"/>
        <v>6712.0950000000012</v>
      </c>
      <c r="E17" s="3">
        <v>29.25</v>
      </c>
      <c r="F17" s="3">
        <v>19.350000000000001</v>
      </c>
      <c r="G17" s="3">
        <f t="shared" si="1"/>
        <v>565.98750000000007</v>
      </c>
      <c r="H17" s="3">
        <f t="shared" si="2"/>
        <v>7278.0825000000013</v>
      </c>
      <c r="J17" s="3">
        <f t="shared" si="3"/>
        <v>20</v>
      </c>
      <c r="K17" s="3">
        <f t="shared" si="4"/>
        <v>344.21000000000004</v>
      </c>
      <c r="L17" s="3">
        <f t="shared" si="5"/>
        <v>6884.2000000000007</v>
      </c>
      <c r="M17" s="3">
        <f t="shared" si="6"/>
        <v>30</v>
      </c>
      <c r="N17" s="3">
        <f t="shared" si="7"/>
        <v>19.350000000000001</v>
      </c>
      <c r="O17" s="3">
        <f t="shared" si="8"/>
        <v>580.5</v>
      </c>
      <c r="P17" s="3">
        <f t="shared" si="9"/>
        <v>7464.7000000000007</v>
      </c>
      <c r="R17" s="3">
        <f t="shared" si="10"/>
        <v>229.91276000000002</v>
      </c>
      <c r="S17" s="3">
        <f t="shared" si="11"/>
        <v>671.82300000000009</v>
      </c>
      <c r="T17" s="3">
        <f t="shared" si="12"/>
        <v>8366.4357600000003</v>
      </c>
    </row>
    <row r="18" spans="1:20" hidden="1" outlineLevel="2" x14ac:dyDescent="0.25">
      <c r="A18" t="s">
        <v>67</v>
      </c>
      <c r="B18" s="3">
        <v>19</v>
      </c>
      <c r="C18" s="3">
        <v>354.15333333333331</v>
      </c>
      <c r="D18" s="3">
        <f t="shared" si="0"/>
        <v>6728.913333333333</v>
      </c>
      <c r="E18" s="3">
        <v>28.5</v>
      </c>
      <c r="F18" s="3">
        <v>2.78</v>
      </c>
      <c r="G18" s="3">
        <f t="shared" si="1"/>
        <v>79.22999999999999</v>
      </c>
      <c r="H18" s="3">
        <f t="shared" si="2"/>
        <v>6808.1433333333325</v>
      </c>
      <c r="J18" s="3">
        <f t="shared" si="3"/>
        <v>19.5</v>
      </c>
      <c r="K18" s="3">
        <f t="shared" si="4"/>
        <v>354.15333333333331</v>
      </c>
      <c r="L18" s="3">
        <f t="shared" si="5"/>
        <v>6905.99</v>
      </c>
      <c r="M18" s="3">
        <f t="shared" si="6"/>
        <v>29.25</v>
      </c>
      <c r="N18" s="3">
        <f t="shared" si="7"/>
        <v>2.78</v>
      </c>
      <c r="O18" s="3">
        <f t="shared" si="8"/>
        <v>81.314999999999998</v>
      </c>
      <c r="P18" s="3">
        <f t="shared" si="9"/>
        <v>6987.3049999999994</v>
      </c>
      <c r="R18" s="3">
        <f t="shared" si="10"/>
        <v>215.20899399999999</v>
      </c>
      <c r="S18" s="3">
        <f t="shared" si="11"/>
        <v>628.85744999999997</v>
      </c>
      <c r="T18" s="3">
        <f t="shared" si="12"/>
        <v>7831.3714439999985</v>
      </c>
    </row>
    <row r="19" spans="1:20" hidden="1" outlineLevel="2" x14ac:dyDescent="0.25">
      <c r="A19" t="s">
        <v>67</v>
      </c>
      <c r="B19" s="3">
        <v>19.5</v>
      </c>
      <c r="C19" s="3">
        <v>409.03333333333342</v>
      </c>
      <c r="D19" s="3">
        <f t="shared" si="0"/>
        <v>7976.1500000000015</v>
      </c>
      <c r="E19" s="3">
        <v>29.25</v>
      </c>
      <c r="F19" s="3">
        <v>21.65</v>
      </c>
      <c r="G19" s="3">
        <f t="shared" si="1"/>
        <v>633.26249999999993</v>
      </c>
      <c r="H19" s="3">
        <f t="shared" si="2"/>
        <v>8609.4125000000022</v>
      </c>
      <c r="J19" s="3">
        <f t="shared" si="3"/>
        <v>20</v>
      </c>
      <c r="K19" s="3">
        <f t="shared" si="4"/>
        <v>409.03333333333342</v>
      </c>
      <c r="L19" s="3">
        <f t="shared" si="5"/>
        <v>8180.6666666666679</v>
      </c>
      <c r="M19" s="3">
        <f t="shared" si="6"/>
        <v>30</v>
      </c>
      <c r="N19" s="3">
        <f t="shared" si="7"/>
        <v>21.65</v>
      </c>
      <c r="O19" s="3">
        <f t="shared" si="8"/>
        <v>649.5</v>
      </c>
      <c r="P19" s="3">
        <f t="shared" si="9"/>
        <v>8830.1666666666679</v>
      </c>
      <c r="R19" s="3">
        <f t="shared" si="10"/>
        <v>271.96913333333339</v>
      </c>
      <c r="S19" s="3">
        <f t="shared" si="11"/>
        <v>794.71500000000003</v>
      </c>
      <c r="T19" s="3">
        <f t="shared" si="12"/>
        <v>9896.850800000002</v>
      </c>
    </row>
    <row r="20" spans="1:20" hidden="1" outlineLevel="2" x14ac:dyDescent="0.25">
      <c r="A20" t="s">
        <v>67</v>
      </c>
      <c r="B20" s="3">
        <v>19</v>
      </c>
      <c r="C20" s="3">
        <v>319.91333333333341</v>
      </c>
      <c r="D20" s="3">
        <f t="shared" si="0"/>
        <v>6078.3533333333344</v>
      </c>
      <c r="E20" s="3">
        <v>28.5</v>
      </c>
      <c r="F20" s="3">
        <v>6.08</v>
      </c>
      <c r="G20" s="3">
        <f t="shared" si="1"/>
        <v>173.28</v>
      </c>
      <c r="H20" s="3">
        <f t="shared" si="2"/>
        <v>6251.6333333333341</v>
      </c>
      <c r="J20" s="3">
        <f t="shared" si="3"/>
        <v>19.5</v>
      </c>
      <c r="K20" s="3">
        <f t="shared" si="4"/>
        <v>319.91333333333341</v>
      </c>
      <c r="L20" s="3">
        <f t="shared" si="5"/>
        <v>6238.3100000000013</v>
      </c>
      <c r="M20" s="3">
        <f t="shared" si="6"/>
        <v>29.25</v>
      </c>
      <c r="N20" s="3">
        <f t="shared" si="7"/>
        <v>6.08</v>
      </c>
      <c r="O20" s="3">
        <f t="shared" si="8"/>
        <v>177.84</v>
      </c>
      <c r="P20" s="3">
        <f t="shared" si="9"/>
        <v>6416.1500000000015</v>
      </c>
      <c r="R20" s="3">
        <f t="shared" si="10"/>
        <v>197.61742000000007</v>
      </c>
      <c r="S20" s="3">
        <f t="shared" si="11"/>
        <v>577.45350000000008</v>
      </c>
      <c r="T20" s="3">
        <f t="shared" si="12"/>
        <v>7191.2209200000016</v>
      </c>
    </row>
    <row r="21" spans="1:20" hidden="1" outlineLevel="2" x14ac:dyDescent="0.25">
      <c r="A21" t="s">
        <v>67</v>
      </c>
      <c r="B21" s="3">
        <v>19</v>
      </c>
      <c r="C21" s="3">
        <v>421.75666666666666</v>
      </c>
      <c r="D21" s="3">
        <f t="shared" si="0"/>
        <v>8013.376666666667</v>
      </c>
      <c r="E21" s="3">
        <v>28.5</v>
      </c>
      <c r="F21" s="3">
        <v>29.436666666666628</v>
      </c>
      <c r="G21" s="3">
        <f t="shared" si="1"/>
        <v>838.94499999999891</v>
      </c>
      <c r="H21" s="3">
        <f t="shared" si="2"/>
        <v>8852.3216666666667</v>
      </c>
      <c r="J21" s="3">
        <f t="shared" si="3"/>
        <v>19.5</v>
      </c>
      <c r="K21" s="3">
        <f t="shared" si="4"/>
        <v>421.75666666666666</v>
      </c>
      <c r="L21" s="3">
        <f t="shared" si="5"/>
        <v>8224.2549999999992</v>
      </c>
      <c r="M21" s="3">
        <f t="shared" si="6"/>
        <v>29.25</v>
      </c>
      <c r="N21" s="3">
        <f t="shared" si="7"/>
        <v>29.436666666666628</v>
      </c>
      <c r="O21" s="3">
        <f t="shared" si="8"/>
        <v>861.0224999999989</v>
      </c>
      <c r="P21" s="3">
        <f t="shared" si="9"/>
        <v>9085.2774999999983</v>
      </c>
      <c r="R21" s="3">
        <f t="shared" si="10"/>
        <v>279.82654699999995</v>
      </c>
      <c r="S21" s="3">
        <f t="shared" si="11"/>
        <v>817.67497499999979</v>
      </c>
      <c r="T21" s="3">
        <f t="shared" si="12"/>
        <v>10182.779021999999</v>
      </c>
    </row>
    <row r="22" spans="1:20" hidden="1" outlineLevel="2" x14ac:dyDescent="0.25">
      <c r="A22" t="s">
        <v>67</v>
      </c>
      <c r="B22" s="3">
        <v>20</v>
      </c>
      <c r="C22" s="3">
        <v>17</v>
      </c>
      <c r="D22" s="3">
        <f t="shared" si="0"/>
        <v>340</v>
      </c>
      <c r="G22" s="3">
        <f t="shared" si="1"/>
        <v>0</v>
      </c>
      <c r="H22" s="3">
        <f t="shared" si="2"/>
        <v>340</v>
      </c>
      <c r="J22" s="3">
        <f t="shared" si="3"/>
        <v>20.5</v>
      </c>
      <c r="K22" s="3">
        <f t="shared" si="4"/>
        <v>17</v>
      </c>
      <c r="L22" s="3">
        <f t="shared" si="5"/>
        <v>348.5</v>
      </c>
      <c r="M22" s="3">
        <f t="shared" si="6"/>
        <v>30.75</v>
      </c>
      <c r="N22" s="3">
        <f t="shared" si="7"/>
        <v>0</v>
      </c>
      <c r="O22" s="3">
        <f t="shared" si="8"/>
        <v>0</v>
      </c>
      <c r="P22" s="3">
        <f t="shared" si="9"/>
        <v>348.5</v>
      </c>
      <c r="R22" s="3">
        <f t="shared" si="10"/>
        <v>10.7338</v>
      </c>
      <c r="S22" s="3">
        <f t="shared" si="11"/>
        <v>31.364999999999998</v>
      </c>
      <c r="T22" s="3">
        <f t="shared" si="12"/>
        <v>390.59879999999998</v>
      </c>
    </row>
    <row r="23" spans="1:20" hidden="1" outlineLevel="2" x14ac:dyDescent="0.25">
      <c r="A23" t="s">
        <v>67</v>
      </c>
      <c r="B23" s="3">
        <v>20</v>
      </c>
      <c r="C23" s="3">
        <v>356.55000000000007</v>
      </c>
      <c r="D23" s="3">
        <f t="shared" si="0"/>
        <v>7131.0000000000018</v>
      </c>
      <c r="E23" s="3">
        <v>30</v>
      </c>
      <c r="F23" s="3">
        <v>1.48</v>
      </c>
      <c r="G23" s="3">
        <f t="shared" si="1"/>
        <v>44.4</v>
      </c>
      <c r="H23" s="3">
        <f t="shared" si="2"/>
        <v>7175.4000000000015</v>
      </c>
      <c r="J23" s="3">
        <f t="shared" si="3"/>
        <v>20.5</v>
      </c>
      <c r="K23" s="3">
        <f t="shared" si="4"/>
        <v>356.55000000000007</v>
      </c>
      <c r="L23" s="3">
        <f t="shared" si="5"/>
        <v>7309.2750000000015</v>
      </c>
      <c r="M23" s="3">
        <f t="shared" si="6"/>
        <v>30.75</v>
      </c>
      <c r="N23" s="3">
        <f t="shared" si="7"/>
        <v>1.48</v>
      </c>
      <c r="O23" s="3">
        <f t="shared" si="8"/>
        <v>45.51</v>
      </c>
      <c r="P23" s="3">
        <f t="shared" si="9"/>
        <v>7354.7850000000017</v>
      </c>
      <c r="R23" s="3">
        <f t="shared" si="10"/>
        <v>226.52737800000006</v>
      </c>
      <c r="S23" s="3">
        <f t="shared" si="11"/>
        <v>661.93065000000013</v>
      </c>
      <c r="T23" s="3">
        <f t="shared" si="12"/>
        <v>8243.2430280000008</v>
      </c>
    </row>
    <row r="24" spans="1:20" hidden="1" outlineLevel="2" x14ac:dyDescent="0.25">
      <c r="A24" t="s">
        <v>67</v>
      </c>
      <c r="B24" s="3">
        <v>21</v>
      </c>
      <c r="C24" s="3">
        <v>574.18333333333328</v>
      </c>
      <c r="D24" s="3">
        <f t="shared" si="0"/>
        <v>12057.849999999999</v>
      </c>
      <c r="E24" s="3">
        <v>31.5</v>
      </c>
      <c r="F24" s="3">
        <v>18.356666666666662</v>
      </c>
      <c r="G24" s="3">
        <f t="shared" si="1"/>
        <v>578.2349999999999</v>
      </c>
      <c r="H24" s="3">
        <f t="shared" si="2"/>
        <v>12636.084999999999</v>
      </c>
      <c r="J24" s="3">
        <f t="shared" si="3"/>
        <v>21.5</v>
      </c>
      <c r="K24" s="3">
        <f t="shared" si="4"/>
        <v>574.18333333333328</v>
      </c>
      <c r="L24" s="3">
        <f t="shared" si="5"/>
        <v>12344.941666666666</v>
      </c>
      <c r="M24" s="3">
        <f t="shared" si="6"/>
        <v>32.25</v>
      </c>
      <c r="N24" s="3">
        <f t="shared" si="7"/>
        <v>18.356666666666662</v>
      </c>
      <c r="O24" s="3">
        <f t="shared" si="8"/>
        <v>592.00249999999983</v>
      </c>
      <c r="P24" s="3">
        <f t="shared" si="9"/>
        <v>12936.944166666666</v>
      </c>
      <c r="R24" s="3">
        <f t="shared" si="10"/>
        <v>398.45788033333332</v>
      </c>
      <c r="S24" s="3">
        <f t="shared" si="11"/>
        <v>1164.324975</v>
      </c>
      <c r="T24" s="3">
        <f t="shared" si="12"/>
        <v>14499.727021999999</v>
      </c>
    </row>
    <row r="25" spans="1:20" hidden="1" outlineLevel="2" x14ac:dyDescent="0.25">
      <c r="A25" t="s">
        <v>67</v>
      </c>
      <c r="B25" s="3">
        <v>19.25</v>
      </c>
      <c r="C25" s="3">
        <v>368.32</v>
      </c>
      <c r="D25" s="3">
        <f t="shared" si="0"/>
        <v>7090.16</v>
      </c>
      <c r="E25" s="3">
        <v>28.88</v>
      </c>
      <c r="F25" s="3">
        <v>52.889999999999993</v>
      </c>
      <c r="G25" s="3">
        <f t="shared" si="1"/>
        <v>1527.4631999999997</v>
      </c>
      <c r="H25" s="3">
        <f t="shared" si="2"/>
        <v>8617.6232</v>
      </c>
      <c r="J25" s="3">
        <f t="shared" si="3"/>
        <v>19.75</v>
      </c>
      <c r="K25" s="3">
        <f t="shared" si="4"/>
        <v>368.32</v>
      </c>
      <c r="L25" s="3">
        <f t="shared" si="5"/>
        <v>7274.32</v>
      </c>
      <c r="M25" s="3">
        <f t="shared" si="6"/>
        <v>29.625</v>
      </c>
      <c r="N25" s="3">
        <f t="shared" si="7"/>
        <v>52.889999999999993</v>
      </c>
      <c r="O25" s="3">
        <f t="shared" si="8"/>
        <v>1566.8662499999998</v>
      </c>
      <c r="P25" s="3">
        <f t="shared" si="9"/>
        <v>8841.1862499999988</v>
      </c>
      <c r="R25" s="3">
        <f t="shared" si="10"/>
        <v>272.30853649999995</v>
      </c>
      <c r="S25" s="3">
        <f t="shared" si="11"/>
        <v>795.70676249999985</v>
      </c>
      <c r="T25" s="3">
        <f t="shared" si="12"/>
        <v>9909.2015489999994</v>
      </c>
    </row>
    <row r="26" spans="1:20" hidden="1" outlineLevel="2" x14ac:dyDescent="0.25">
      <c r="A26" t="s">
        <v>67</v>
      </c>
      <c r="B26" s="3">
        <v>20</v>
      </c>
      <c r="C26" s="3">
        <v>287.87666666666667</v>
      </c>
      <c r="D26" s="3">
        <f t="shared" si="0"/>
        <v>5757.5333333333328</v>
      </c>
      <c r="E26" s="3">
        <v>30</v>
      </c>
      <c r="F26" s="3">
        <v>3.57</v>
      </c>
      <c r="G26" s="3">
        <f t="shared" si="1"/>
        <v>107.1</v>
      </c>
      <c r="H26" s="3">
        <f t="shared" si="2"/>
        <v>5864.6333333333332</v>
      </c>
      <c r="J26" s="3">
        <f t="shared" si="3"/>
        <v>20.5</v>
      </c>
      <c r="K26" s="3">
        <f t="shared" si="4"/>
        <v>287.87666666666667</v>
      </c>
      <c r="L26" s="3">
        <f t="shared" si="5"/>
        <v>5901.4716666666664</v>
      </c>
      <c r="M26" s="3">
        <f t="shared" si="6"/>
        <v>30.75</v>
      </c>
      <c r="N26" s="3">
        <f t="shared" si="7"/>
        <v>3.57</v>
      </c>
      <c r="O26" s="3">
        <f t="shared" si="8"/>
        <v>109.77749999999999</v>
      </c>
      <c r="P26" s="3">
        <f t="shared" si="9"/>
        <v>6011.2491666666665</v>
      </c>
      <c r="R26" s="3">
        <f t="shared" si="10"/>
        <v>185.14647433333332</v>
      </c>
      <c r="S26" s="3">
        <f t="shared" si="11"/>
        <v>541.01242500000001</v>
      </c>
      <c r="T26" s="3">
        <f t="shared" si="12"/>
        <v>6737.408066</v>
      </c>
    </row>
    <row r="27" spans="1:20" hidden="1" outlineLevel="2" x14ac:dyDescent="0.25">
      <c r="A27" t="s">
        <v>67</v>
      </c>
      <c r="B27" s="3">
        <v>19.25</v>
      </c>
      <c r="C27" s="3">
        <v>399.00333333333327</v>
      </c>
      <c r="D27" s="3">
        <f t="shared" si="0"/>
        <v>7680.8141666666652</v>
      </c>
      <c r="E27" s="3">
        <v>28.88</v>
      </c>
      <c r="F27" s="3">
        <v>28.509999999999998</v>
      </c>
      <c r="G27" s="3">
        <f t="shared" si="1"/>
        <v>823.36879999999996</v>
      </c>
      <c r="H27" s="3">
        <f t="shared" si="2"/>
        <v>8504.1829666666654</v>
      </c>
      <c r="J27" s="3">
        <f t="shared" si="3"/>
        <v>19.75</v>
      </c>
      <c r="K27" s="3">
        <f t="shared" si="4"/>
        <v>399.00333333333327</v>
      </c>
      <c r="L27" s="3">
        <f t="shared" si="5"/>
        <v>7880.3158333333322</v>
      </c>
      <c r="M27" s="3">
        <f t="shared" si="6"/>
        <v>29.625</v>
      </c>
      <c r="N27" s="3">
        <f t="shared" si="7"/>
        <v>28.509999999999998</v>
      </c>
      <c r="O27" s="3">
        <f t="shared" si="8"/>
        <v>844.60874999999999</v>
      </c>
      <c r="P27" s="3">
        <f t="shared" si="9"/>
        <v>8724.9245833333316</v>
      </c>
      <c r="R27" s="3">
        <f t="shared" si="10"/>
        <v>268.72767716666664</v>
      </c>
      <c r="S27" s="3">
        <f t="shared" si="11"/>
        <v>785.2432124999998</v>
      </c>
      <c r="T27" s="3">
        <f t="shared" si="12"/>
        <v>9778.8954729999987</v>
      </c>
    </row>
    <row r="28" spans="1:20" hidden="1" outlineLevel="2" x14ac:dyDescent="0.25">
      <c r="A28" t="s">
        <v>67</v>
      </c>
      <c r="B28" s="3">
        <v>19.25</v>
      </c>
      <c r="C28" s="3">
        <v>406.18333333333339</v>
      </c>
      <c r="D28" s="3">
        <f t="shared" si="0"/>
        <v>7819.0291666666681</v>
      </c>
      <c r="E28" s="3">
        <v>28.88</v>
      </c>
      <c r="F28" s="3">
        <v>36.659999999999997</v>
      </c>
      <c r="G28" s="3">
        <f t="shared" si="1"/>
        <v>1058.7407999999998</v>
      </c>
      <c r="H28" s="3">
        <f t="shared" si="2"/>
        <v>8877.7699666666686</v>
      </c>
      <c r="J28" s="3">
        <f t="shared" si="3"/>
        <v>19.75</v>
      </c>
      <c r="K28" s="3">
        <f t="shared" si="4"/>
        <v>406.18333333333339</v>
      </c>
      <c r="L28" s="3">
        <f t="shared" si="5"/>
        <v>8022.1208333333343</v>
      </c>
      <c r="M28" s="3">
        <f t="shared" si="6"/>
        <v>29.625</v>
      </c>
      <c r="N28" s="3">
        <f t="shared" si="7"/>
        <v>36.659999999999997</v>
      </c>
      <c r="O28" s="3">
        <f t="shared" si="8"/>
        <v>1086.0525</v>
      </c>
      <c r="P28" s="3">
        <f t="shared" si="9"/>
        <v>9108.1733333333341</v>
      </c>
      <c r="R28" s="3">
        <f t="shared" si="10"/>
        <v>280.53173866666668</v>
      </c>
      <c r="S28" s="3">
        <f t="shared" si="11"/>
        <v>819.73560000000009</v>
      </c>
      <c r="T28" s="3">
        <f t="shared" si="12"/>
        <v>10208.440672000001</v>
      </c>
    </row>
    <row r="29" spans="1:20" hidden="1" outlineLevel="2" x14ac:dyDescent="0.25">
      <c r="A29" t="s">
        <v>67</v>
      </c>
      <c r="B29" s="3">
        <v>20</v>
      </c>
      <c r="C29" s="3">
        <v>560.13</v>
      </c>
      <c r="D29" s="3">
        <f t="shared" si="0"/>
        <v>11202.6</v>
      </c>
      <c r="E29" s="3">
        <v>30</v>
      </c>
      <c r="F29" s="3">
        <v>15.28333333333333</v>
      </c>
      <c r="G29" s="3">
        <f t="shared" si="1"/>
        <v>458.49999999999989</v>
      </c>
      <c r="H29" s="3">
        <f t="shared" si="2"/>
        <v>11661.1</v>
      </c>
      <c r="J29" s="3">
        <f t="shared" si="3"/>
        <v>20.5</v>
      </c>
      <c r="K29" s="3">
        <f t="shared" si="4"/>
        <v>560.13</v>
      </c>
      <c r="L29" s="3">
        <f t="shared" si="5"/>
        <v>11482.664999999999</v>
      </c>
      <c r="M29" s="3">
        <f t="shared" si="6"/>
        <v>30.75</v>
      </c>
      <c r="N29" s="3">
        <f t="shared" si="7"/>
        <v>15.28333333333333</v>
      </c>
      <c r="O29" s="3">
        <f t="shared" si="8"/>
        <v>469.96249999999986</v>
      </c>
      <c r="P29" s="3">
        <f t="shared" si="9"/>
        <v>11952.627499999999</v>
      </c>
      <c r="R29" s="3">
        <f t="shared" si="10"/>
        <v>368.14092699999992</v>
      </c>
      <c r="S29" s="3">
        <f t="shared" si="11"/>
        <v>1075.7364749999999</v>
      </c>
      <c r="T29" s="3">
        <f t="shared" si="12"/>
        <v>13396.504901999999</v>
      </c>
    </row>
    <row r="30" spans="1:20" hidden="1" outlineLevel="2" x14ac:dyDescent="0.25">
      <c r="A30" t="s">
        <v>67</v>
      </c>
      <c r="B30" s="3">
        <v>19</v>
      </c>
      <c r="C30" s="3">
        <v>331.15333333333342</v>
      </c>
      <c r="D30" s="3">
        <f t="shared" si="0"/>
        <v>6291.9133333333348</v>
      </c>
      <c r="E30" s="3">
        <v>28.5</v>
      </c>
      <c r="F30" s="3">
        <v>2.2999999999999998</v>
      </c>
      <c r="G30" s="3">
        <f t="shared" si="1"/>
        <v>65.55</v>
      </c>
      <c r="H30" s="3">
        <f t="shared" si="2"/>
        <v>6357.463333333335</v>
      </c>
      <c r="J30" s="3">
        <f t="shared" si="3"/>
        <v>19.5</v>
      </c>
      <c r="K30" s="3">
        <f t="shared" si="4"/>
        <v>331.15333333333342</v>
      </c>
      <c r="L30" s="3">
        <f t="shared" si="5"/>
        <v>6457.4900000000016</v>
      </c>
      <c r="M30" s="3">
        <f t="shared" si="6"/>
        <v>29.25</v>
      </c>
      <c r="N30" s="3">
        <f t="shared" si="7"/>
        <v>2.2999999999999998</v>
      </c>
      <c r="O30" s="3">
        <f t="shared" si="8"/>
        <v>67.274999999999991</v>
      </c>
      <c r="P30" s="3">
        <f t="shared" si="9"/>
        <v>6524.7650000000012</v>
      </c>
      <c r="R30" s="3">
        <f t="shared" si="10"/>
        <v>200.96276200000003</v>
      </c>
      <c r="S30" s="3">
        <f t="shared" si="11"/>
        <v>587.22885000000008</v>
      </c>
      <c r="T30" s="3">
        <f t="shared" si="12"/>
        <v>7312.9566120000018</v>
      </c>
    </row>
    <row r="31" spans="1:20" hidden="1" outlineLevel="2" x14ac:dyDescent="0.25">
      <c r="A31" t="s">
        <v>67</v>
      </c>
      <c r="B31" s="3">
        <v>22</v>
      </c>
      <c r="C31" s="3">
        <v>94.75</v>
      </c>
      <c r="D31" s="3">
        <f t="shared" si="0"/>
        <v>2084.5</v>
      </c>
      <c r="E31" s="3">
        <v>33</v>
      </c>
      <c r="F31" s="3">
        <v>3.4</v>
      </c>
      <c r="G31" s="3">
        <f t="shared" si="1"/>
        <v>112.2</v>
      </c>
      <c r="H31" s="3">
        <f t="shared" si="2"/>
        <v>2196.6999999999998</v>
      </c>
      <c r="J31" s="3">
        <f t="shared" si="3"/>
        <v>22.5</v>
      </c>
      <c r="K31" s="3">
        <f t="shared" si="4"/>
        <v>94.75</v>
      </c>
      <c r="L31" s="3">
        <f t="shared" si="5"/>
        <v>2131.875</v>
      </c>
      <c r="M31" s="3">
        <f t="shared" si="6"/>
        <v>33.75</v>
      </c>
      <c r="N31" s="3">
        <f t="shared" si="7"/>
        <v>3.4</v>
      </c>
      <c r="O31" s="3">
        <f t="shared" si="8"/>
        <v>114.75</v>
      </c>
      <c r="P31" s="3">
        <f t="shared" si="9"/>
        <v>2246.625</v>
      </c>
      <c r="R31" s="3">
        <f t="shared" si="10"/>
        <v>69.19605</v>
      </c>
      <c r="S31" s="3">
        <f t="shared" si="11"/>
        <v>202.19624999999999</v>
      </c>
      <c r="T31" s="3">
        <f t="shared" si="12"/>
        <v>2518.0173</v>
      </c>
    </row>
    <row r="32" spans="1:20" hidden="1" outlineLevel="2" x14ac:dyDescent="0.25">
      <c r="A32" t="s">
        <v>67</v>
      </c>
      <c r="B32" s="3">
        <v>19.5</v>
      </c>
      <c r="C32" s="3">
        <v>381.21333333333331</v>
      </c>
      <c r="D32" s="3">
        <f t="shared" si="0"/>
        <v>7433.66</v>
      </c>
      <c r="E32" s="3">
        <v>29.25</v>
      </c>
      <c r="F32" s="3">
        <v>23.12</v>
      </c>
      <c r="G32" s="3">
        <f t="shared" si="1"/>
        <v>676.26</v>
      </c>
      <c r="H32" s="3">
        <f t="shared" si="2"/>
        <v>8109.92</v>
      </c>
      <c r="J32" s="3">
        <f t="shared" si="3"/>
        <v>20</v>
      </c>
      <c r="K32" s="3">
        <f t="shared" si="4"/>
        <v>381.21333333333331</v>
      </c>
      <c r="L32" s="3">
        <f t="shared" si="5"/>
        <v>7624.2666666666664</v>
      </c>
      <c r="M32" s="3">
        <f t="shared" si="6"/>
        <v>30</v>
      </c>
      <c r="N32" s="3">
        <f t="shared" si="7"/>
        <v>23.12</v>
      </c>
      <c r="O32" s="3">
        <f t="shared" si="8"/>
        <v>693.6</v>
      </c>
      <c r="P32" s="3">
        <f t="shared" si="9"/>
        <v>8317.8666666666668</v>
      </c>
      <c r="R32" s="3">
        <f t="shared" si="10"/>
        <v>256.19029333333333</v>
      </c>
      <c r="S32" s="3">
        <f t="shared" si="11"/>
        <v>748.60799999999995</v>
      </c>
      <c r="T32" s="3">
        <f t="shared" si="12"/>
        <v>9322.6649600000001</v>
      </c>
    </row>
    <row r="33" spans="1:20" hidden="1" outlineLevel="2" x14ac:dyDescent="0.25">
      <c r="A33" t="s">
        <v>67</v>
      </c>
      <c r="B33" s="3">
        <v>19.25</v>
      </c>
      <c r="C33" s="3">
        <v>47.419999999999973</v>
      </c>
      <c r="D33" s="3">
        <f t="shared" si="0"/>
        <v>912.83499999999947</v>
      </c>
      <c r="G33" s="3">
        <f t="shared" si="1"/>
        <v>0</v>
      </c>
      <c r="H33" s="3">
        <f t="shared" si="2"/>
        <v>912.83499999999947</v>
      </c>
      <c r="J33" s="3">
        <f t="shared" si="3"/>
        <v>19.75</v>
      </c>
      <c r="K33" s="3">
        <f t="shared" si="4"/>
        <v>47.419999999999973</v>
      </c>
      <c r="L33" s="3">
        <f t="shared" si="5"/>
        <v>936.5449999999995</v>
      </c>
      <c r="M33" s="3">
        <f t="shared" si="6"/>
        <v>29.625</v>
      </c>
      <c r="N33" s="3">
        <f t="shared" si="7"/>
        <v>0</v>
      </c>
      <c r="O33" s="3">
        <f t="shared" si="8"/>
        <v>0</v>
      </c>
      <c r="P33" s="3">
        <f t="shared" si="9"/>
        <v>936.5449999999995</v>
      </c>
      <c r="R33" s="3">
        <f t="shared" si="10"/>
        <v>28.845585999999983</v>
      </c>
      <c r="S33" s="3">
        <f t="shared" si="11"/>
        <v>84.289049999999946</v>
      </c>
      <c r="T33" s="3">
        <f t="shared" si="12"/>
        <v>1049.6796359999994</v>
      </c>
    </row>
    <row r="34" spans="1:20" hidden="1" outlineLevel="2" x14ac:dyDescent="0.25">
      <c r="A34" t="s">
        <v>67</v>
      </c>
      <c r="B34" s="3">
        <v>19.5</v>
      </c>
      <c r="C34" s="3">
        <v>354.14333333333332</v>
      </c>
      <c r="D34" s="3">
        <f t="shared" si="0"/>
        <v>6905.7950000000001</v>
      </c>
      <c r="E34" s="3">
        <v>29.25</v>
      </c>
      <c r="F34" s="3">
        <v>2.0333333333333301</v>
      </c>
      <c r="G34" s="3">
        <f t="shared" si="1"/>
        <v>59.474999999999909</v>
      </c>
      <c r="H34" s="3">
        <f t="shared" si="2"/>
        <v>6965.27</v>
      </c>
      <c r="J34" s="3">
        <f t="shared" si="3"/>
        <v>20</v>
      </c>
      <c r="K34" s="3">
        <f t="shared" si="4"/>
        <v>354.14333333333332</v>
      </c>
      <c r="L34" s="3">
        <f t="shared" si="5"/>
        <v>7082.8666666666668</v>
      </c>
      <c r="M34" s="3">
        <f t="shared" si="6"/>
        <v>30</v>
      </c>
      <c r="N34" s="3">
        <f t="shared" si="7"/>
        <v>2.0333333333333301</v>
      </c>
      <c r="O34" s="3">
        <f t="shared" si="8"/>
        <v>60.999999999999901</v>
      </c>
      <c r="P34" s="3">
        <f t="shared" si="9"/>
        <v>7143.8666666666668</v>
      </c>
      <c r="R34" s="3">
        <f t="shared" si="10"/>
        <v>220.03109333333333</v>
      </c>
      <c r="S34" s="3">
        <f t="shared" si="11"/>
        <v>642.94799999999998</v>
      </c>
      <c r="T34" s="3">
        <f t="shared" si="12"/>
        <v>8006.8457600000002</v>
      </c>
    </row>
    <row r="35" spans="1:20" hidden="1" outlineLevel="2" x14ac:dyDescent="0.25">
      <c r="A35" t="s">
        <v>67</v>
      </c>
      <c r="B35" s="3">
        <v>19</v>
      </c>
      <c r="C35" s="3">
        <v>302.20333333333326</v>
      </c>
      <c r="D35" s="3">
        <f t="shared" si="0"/>
        <v>5741.8633333333319</v>
      </c>
      <c r="E35" s="3">
        <v>28.5</v>
      </c>
      <c r="F35" s="3">
        <v>1.65</v>
      </c>
      <c r="G35" s="3">
        <f t="shared" si="1"/>
        <v>47.024999999999999</v>
      </c>
      <c r="H35" s="3">
        <f t="shared" si="2"/>
        <v>5788.8883333333315</v>
      </c>
      <c r="J35" s="3">
        <f t="shared" si="3"/>
        <v>19.5</v>
      </c>
      <c r="K35" s="3">
        <f t="shared" si="4"/>
        <v>302.20333333333326</v>
      </c>
      <c r="L35" s="3">
        <f t="shared" si="5"/>
        <v>5892.9649999999983</v>
      </c>
      <c r="M35" s="3">
        <f t="shared" si="6"/>
        <v>29.25</v>
      </c>
      <c r="N35" s="3">
        <f t="shared" si="7"/>
        <v>1.65</v>
      </c>
      <c r="O35" s="3">
        <f t="shared" si="8"/>
        <v>48.262499999999996</v>
      </c>
      <c r="P35" s="3">
        <f t="shared" si="9"/>
        <v>5941.2274999999981</v>
      </c>
      <c r="R35" s="3">
        <f t="shared" si="10"/>
        <v>182.98980699999996</v>
      </c>
      <c r="S35" s="3">
        <f t="shared" si="11"/>
        <v>534.71047499999986</v>
      </c>
      <c r="T35" s="3">
        <f t="shared" si="12"/>
        <v>6658.9277819999979</v>
      </c>
    </row>
    <row r="36" spans="1:20" hidden="1" outlineLevel="2" x14ac:dyDescent="0.25">
      <c r="A36" t="s">
        <v>67</v>
      </c>
      <c r="B36" s="3">
        <v>19.25</v>
      </c>
      <c r="C36" s="3">
        <v>266.37</v>
      </c>
      <c r="D36" s="3">
        <f t="shared" si="0"/>
        <v>5127.6225000000004</v>
      </c>
      <c r="E36" s="3">
        <v>28.88</v>
      </c>
      <c r="F36" s="3">
        <v>1.48</v>
      </c>
      <c r="G36" s="3">
        <f t="shared" si="1"/>
        <v>42.742399999999996</v>
      </c>
      <c r="H36" s="3">
        <f t="shared" si="2"/>
        <v>5170.3649000000005</v>
      </c>
      <c r="J36" s="3">
        <f t="shared" si="3"/>
        <v>19.75</v>
      </c>
      <c r="K36" s="3">
        <f t="shared" si="4"/>
        <v>266.37</v>
      </c>
      <c r="L36" s="3">
        <f t="shared" si="5"/>
        <v>5260.8074999999999</v>
      </c>
      <c r="M36" s="3">
        <f t="shared" si="6"/>
        <v>29.625</v>
      </c>
      <c r="N36" s="3">
        <f t="shared" si="7"/>
        <v>1.48</v>
      </c>
      <c r="O36" s="3">
        <f t="shared" si="8"/>
        <v>43.844999999999999</v>
      </c>
      <c r="P36" s="3">
        <f t="shared" si="9"/>
        <v>5304.6525000000001</v>
      </c>
      <c r="R36" s="3">
        <f t="shared" si="10"/>
        <v>163.383297</v>
      </c>
      <c r="S36" s="3">
        <f t="shared" si="11"/>
        <v>477.41872499999999</v>
      </c>
      <c r="T36" s="3">
        <f t="shared" si="12"/>
        <v>5945.454522</v>
      </c>
    </row>
    <row r="37" spans="1:20" hidden="1" outlineLevel="2" x14ac:dyDescent="0.25">
      <c r="A37" t="s">
        <v>67</v>
      </c>
      <c r="B37" s="3">
        <v>21</v>
      </c>
      <c r="C37" s="3">
        <v>412.62666666666655</v>
      </c>
      <c r="D37" s="3">
        <f t="shared" ref="D37:D68" si="13">+B37*C37</f>
        <v>8665.159999999998</v>
      </c>
      <c r="E37" s="3">
        <v>31.5</v>
      </c>
      <c r="F37" s="3">
        <v>16.693333333333332</v>
      </c>
      <c r="G37" s="3">
        <f t="shared" ref="G37:G68" si="14">+E37*F37</f>
        <v>525.83999999999992</v>
      </c>
      <c r="H37" s="3">
        <f t="shared" ref="H37:H68" si="15">+G37+D37</f>
        <v>9190.9999999999982</v>
      </c>
      <c r="J37" s="3">
        <f t="shared" ref="J37:J68" si="16">+B37+0.5</f>
        <v>21.5</v>
      </c>
      <c r="K37" s="3">
        <f t="shared" ref="K37:K68" si="17">+C37</f>
        <v>412.62666666666655</v>
      </c>
      <c r="L37" s="3">
        <f t="shared" ref="L37:L68" si="18">+J37*K37</f>
        <v>8871.4733333333315</v>
      </c>
      <c r="M37" s="3">
        <f t="shared" ref="M37:M68" si="19">+J37*1.5</f>
        <v>32.25</v>
      </c>
      <c r="N37" s="3">
        <f t="shared" ref="N37:N68" si="20">+F37</f>
        <v>16.693333333333332</v>
      </c>
      <c r="O37" s="3">
        <f t="shared" ref="O37:O68" si="21">+N37*M37</f>
        <v>538.3599999999999</v>
      </c>
      <c r="P37" s="3">
        <f t="shared" ref="P37:P68" si="22">+L37+O37</f>
        <v>9409.8333333333321</v>
      </c>
      <c r="R37" s="3">
        <f t="shared" ref="R37:R68" si="23">+P37*3.08/100</f>
        <v>289.82286666666664</v>
      </c>
      <c r="S37" s="3">
        <f t="shared" ref="S37:S68" si="24">+P37*0.09</f>
        <v>846.88499999999988</v>
      </c>
      <c r="T37" s="3">
        <f t="shared" ref="T37:T68" si="25">SUM(P37:S37)</f>
        <v>10546.5412</v>
      </c>
    </row>
    <row r="38" spans="1:20" hidden="1" outlineLevel="2" x14ac:dyDescent="0.25">
      <c r="A38" t="s">
        <v>67</v>
      </c>
      <c r="B38" s="3">
        <v>22</v>
      </c>
      <c r="C38" s="3">
        <v>568.93666666666672</v>
      </c>
      <c r="D38" s="3">
        <f t="shared" si="13"/>
        <v>12516.606666666668</v>
      </c>
      <c r="E38" s="3">
        <v>33</v>
      </c>
      <c r="F38" s="3">
        <v>80.646666666666675</v>
      </c>
      <c r="G38" s="3">
        <f t="shared" si="14"/>
        <v>2661.34</v>
      </c>
      <c r="H38" s="3">
        <f t="shared" si="15"/>
        <v>15177.946666666669</v>
      </c>
      <c r="J38" s="3">
        <f t="shared" si="16"/>
        <v>22.5</v>
      </c>
      <c r="K38" s="3">
        <f t="shared" si="17"/>
        <v>568.93666666666672</v>
      </c>
      <c r="L38" s="3">
        <f t="shared" si="18"/>
        <v>12801.075000000001</v>
      </c>
      <c r="M38" s="3">
        <f t="shared" si="19"/>
        <v>33.75</v>
      </c>
      <c r="N38" s="3">
        <f t="shared" si="20"/>
        <v>80.646666666666675</v>
      </c>
      <c r="O38" s="3">
        <f t="shared" si="21"/>
        <v>2721.8250000000003</v>
      </c>
      <c r="P38" s="3">
        <f t="shared" si="22"/>
        <v>15522.900000000001</v>
      </c>
      <c r="R38" s="3">
        <f t="shared" si="23"/>
        <v>478.10532000000006</v>
      </c>
      <c r="S38" s="3">
        <f t="shared" si="24"/>
        <v>1397.0610000000001</v>
      </c>
      <c r="T38" s="3">
        <f t="shared" si="25"/>
        <v>17398.066320000002</v>
      </c>
    </row>
    <row r="39" spans="1:20" hidden="1" outlineLevel="2" x14ac:dyDescent="0.25">
      <c r="A39" t="s">
        <v>67</v>
      </c>
      <c r="B39" s="3">
        <v>19.5</v>
      </c>
      <c r="C39" s="3">
        <v>440.35999999999996</v>
      </c>
      <c r="D39" s="3">
        <f t="shared" si="13"/>
        <v>8587.0199999999986</v>
      </c>
      <c r="E39" s="3">
        <v>29.254000000000001</v>
      </c>
      <c r="F39" s="3">
        <v>11.68</v>
      </c>
      <c r="G39" s="3">
        <f t="shared" si="14"/>
        <v>341.68671999999998</v>
      </c>
      <c r="H39" s="3">
        <f t="shared" si="15"/>
        <v>8928.7067199999983</v>
      </c>
      <c r="J39" s="3">
        <f t="shared" si="16"/>
        <v>20</v>
      </c>
      <c r="K39" s="3">
        <f t="shared" si="17"/>
        <v>440.35999999999996</v>
      </c>
      <c r="L39" s="3">
        <f t="shared" si="18"/>
        <v>8807.1999999999989</v>
      </c>
      <c r="M39" s="3">
        <f t="shared" si="19"/>
        <v>30</v>
      </c>
      <c r="N39" s="3">
        <f t="shared" si="20"/>
        <v>11.68</v>
      </c>
      <c r="O39" s="3">
        <f t="shared" si="21"/>
        <v>350.4</v>
      </c>
      <c r="P39" s="3">
        <f t="shared" si="22"/>
        <v>9157.5999999999985</v>
      </c>
      <c r="R39" s="3">
        <f t="shared" si="23"/>
        <v>282.05407999999994</v>
      </c>
      <c r="S39" s="3">
        <f t="shared" si="24"/>
        <v>824.18399999999986</v>
      </c>
      <c r="T39" s="3">
        <f t="shared" si="25"/>
        <v>10263.838079999998</v>
      </c>
    </row>
    <row r="40" spans="1:20" hidden="1" outlineLevel="2" x14ac:dyDescent="0.25">
      <c r="A40" t="s">
        <v>67</v>
      </c>
      <c r="B40" s="3">
        <v>19.5</v>
      </c>
      <c r="C40" s="3">
        <v>25.65</v>
      </c>
      <c r="D40" s="3">
        <f t="shared" si="13"/>
        <v>500.17499999999995</v>
      </c>
      <c r="G40" s="3">
        <f t="shared" si="14"/>
        <v>0</v>
      </c>
      <c r="H40" s="3">
        <f t="shared" si="15"/>
        <v>500.17499999999995</v>
      </c>
      <c r="J40" s="3">
        <f t="shared" si="16"/>
        <v>20</v>
      </c>
      <c r="K40" s="3">
        <f t="shared" si="17"/>
        <v>25.65</v>
      </c>
      <c r="L40" s="3">
        <f t="shared" si="18"/>
        <v>513</v>
      </c>
      <c r="M40" s="3">
        <f t="shared" si="19"/>
        <v>30</v>
      </c>
      <c r="N40" s="3">
        <f t="shared" si="20"/>
        <v>0</v>
      </c>
      <c r="O40" s="3">
        <f t="shared" si="21"/>
        <v>0</v>
      </c>
      <c r="P40" s="3">
        <f t="shared" si="22"/>
        <v>513</v>
      </c>
      <c r="R40" s="3">
        <f t="shared" si="23"/>
        <v>15.8004</v>
      </c>
      <c r="S40" s="3">
        <f t="shared" si="24"/>
        <v>46.17</v>
      </c>
      <c r="T40" s="3">
        <f t="shared" si="25"/>
        <v>574.97039999999993</v>
      </c>
    </row>
    <row r="41" spans="1:20" hidden="1" outlineLevel="2" x14ac:dyDescent="0.25">
      <c r="A41" t="s">
        <v>67</v>
      </c>
      <c r="B41" s="3">
        <v>19.25</v>
      </c>
      <c r="C41" s="3">
        <v>401.11</v>
      </c>
      <c r="D41" s="3">
        <f t="shared" si="13"/>
        <v>7721.3675000000003</v>
      </c>
      <c r="E41" s="3">
        <v>28.88</v>
      </c>
      <c r="F41" s="3">
        <v>37.28</v>
      </c>
      <c r="G41" s="3">
        <f t="shared" si="14"/>
        <v>1076.6464000000001</v>
      </c>
      <c r="H41" s="3">
        <f t="shared" si="15"/>
        <v>8798.0138999999999</v>
      </c>
      <c r="J41" s="3">
        <f t="shared" si="16"/>
        <v>19.75</v>
      </c>
      <c r="K41" s="3">
        <f t="shared" si="17"/>
        <v>401.11</v>
      </c>
      <c r="L41" s="3">
        <f t="shared" si="18"/>
        <v>7921.9225000000006</v>
      </c>
      <c r="M41" s="3">
        <f t="shared" si="19"/>
        <v>29.625</v>
      </c>
      <c r="N41" s="3">
        <f t="shared" si="20"/>
        <v>37.28</v>
      </c>
      <c r="O41" s="3">
        <f t="shared" si="21"/>
        <v>1104.42</v>
      </c>
      <c r="P41" s="3">
        <f t="shared" si="22"/>
        <v>9026.3425000000007</v>
      </c>
      <c r="R41" s="3">
        <f t="shared" si="23"/>
        <v>278.011349</v>
      </c>
      <c r="S41" s="3">
        <f t="shared" si="24"/>
        <v>812.37082500000008</v>
      </c>
      <c r="T41" s="3">
        <f t="shared" si="25"/>
        <v>10116.724674000001</v>
      </c>
    </row>
    <row r="42" spans="1:20" hidden="1" outlineLevel="2" x14ac:dyDescent="0.25">
      <c r="A42" t="s">
        <v>67</v>
      </c>
      <c r="B42" s="3">
        <v>19</v>
      </c>
      <c r="C42" s="3">
        <v>179.01999999999998</v>
      </c>
      <c r="D42" s="3">
        <f t="shared" si="13"/>
        <v>3401.3799999999997</v>
      </c>
      <c r="E42" s="3">
        <v>28.5</v>
      </c>
      <c r="F42" s="3">
        <v>3.54666666666667</v>
      </c>
      <c r="G42" s="3">
        <f t="shared" si="14"/>
        <v>101.0800000000001</v>
      </c>
      <c r="H42" s="3">
        <f t="shared" si="15"/>
        <v>3502.4599999999996</v>
      </c>
      <c r="J42" s="3">
        <f t="shared" si="16"/>
        <v>19.5</v>
      </c>
      <c r="K42" s="3">
        <f t="shared" si="17"/>
        <v>179.01999999999998</v>
      </c>
      <c r="L42" s="3">
        <f t="shared" si="18"/>
        <v>3490.8899999999994</v>
      </c>
      <c r="M42" s="3">
        <f t="shared" si="19"/>
        <v>29.25</v>
      </c>
      <c r="N42" s="3">
        <f t="shared" si="20"/>
        <v>3.54666666666667</v>
      </c>
      <c r="O42" s="3">
        <f t="shared" si="21"/>
        <v>103.74000000000009</v>
      </c>
      <c r="P42" s="3">
        <f t="shared" si="22"/>
        <v>3594.6299999999997</v>
      </c>
      <c r="R42" s="3">
        <f t="shared" si="23"/>
        <v>110.71460399999999</v>
      </c>
      <c r="S42" s="3">
        <f t="shared" si="24"/>
        <v>323.51669999999996</v>
      </c>
      <c r="T42" s="3">
        <f t="shared" si="25"/>
        <v>4028.8613039999996</v>
      </c>
    </row>
    <row r="43" spans="1:20" hidden="1" outlineLevel="2" x14ac:dyDescent="0.25">
      <c r="A43" t="s">
        <v>67</v>
      </c>
      <c r="B43" s="3">
        <v>19.25</v>
      </c>
      <c r="C43" s="3">
        <v>425.27</v>
      </c>
      <c r="D43" s="3">
        <f t="shared" si="13"/>
        <v>8186.4474999999993</v>
      </c>
      <c r="E43" s="3">
        <v>28.88</v>
      </c>
      <c r="F43" s="3">
        <v>49.7</v>
      </c>
      <c r="G43" s="3">
        <f t="shared" si="14"/>
        <v>1435.336</v>
      </c>
      <c r="H43" s="3">
        <f t="shared" si="15"/>
        <v>9621.7834999999995</v>
      </c>
      <c r="J43" s="3">
        <f t="shared" si="16"/>
        <v>19.75</v>
      </c>
      <c r="K43" s="3">
        <f t="shared" si="17"/>
        <v>425.27</v>
      </c>
      <c r="L43" s="3">
        <f t="shared" si="18"/>
        <v>8399.0825000000004</v>
      </c>
      <c r="M43" s="3">
        <f t="shared" si="19"/>
        <v>29.625</v>
      </c>
      <c r="N43" s="3">
        <f t="shared" si="20"/>
        <v>49.7</v>
      </c>
      <c r="O43" s="3">
        <f t="shared" si="21"/>
        <v>1472.3625000000002</v>
      </c>
      <c r="P43" s="3">
        <f t="shared" si="22"/>
        <v>9871.4449999999997</v>
      </c>
      <c r="R43" s="3">
        <f t="shared" si="23"/>
        <v>304.04050599999999</v>
      </c>
      <c r="S43" s="3">
        <f t="shared" si="24"/>
        <v>888.43004999999994</v>
      </c>
      <c r="T43" s="3">
        <f t="shared" si="25"/>
        <v>11063.915556</v>
      </c>
    </row>
    <row r="44" spans="1:20" hidden="1" outlineLevel="2" x14ac:dyDescent="0.25">
      <c r="A44" t="s">
        <v>67</v>
      </c>
      <c r="B44" s="3">
        <v>19.5</v>
      </c>
      <c r="C44" s="3">
        <v>401.93333333333328</v>
      </c>
      <c r="D44" s="3">
        <f t="shared" si="13"/>
        <v>7837.6999999999989</v>
      </c>
      <c r="E44" s="3">
        <v>29.25</v>
      </c>
      <c r="F44" s="3">
        <v>33.78</v>
      </c>
      <c r="G44" s="3">
        <f t="shared" si="14"/>
        <v>988.06500000000005</v>
      </c>
      <c r="H44" s="3">
        <f t="shared" si="15"/>
        <v>8825.7649999999994</v>
      </c>
      <c r="J44" s="3">
        <f t="shared" si="16"/>
        <v>20</v>
      </c>
      <c r="K44" s="3">
        <f t="shared" si="17"/>
        <v>401.93333333333328</v>
      </c>
      <c r="L44" s="3">
        <f t="shared" si="18"/>
        <v>8038.6666666666661</v>
      </c>
      <c r="M44" s="3">
        <f t="shared" si="19"/>
        <v>30</v>
      </c>
      <c r="N44" s="3">
        <f t="shared" si="20"/>
        <v>33.78</v>
      </c>
      <c r="O44" s="3">
        <f t="shared" si="21"/>
        <v>1013.4000000000001</v>
      </c>
      <c r="P44" s="3">
        <f t="shared" si="22"/>
        <v>9052.0666666666657</v>
      </c>
      <c r="R44" s="3">
        <f t="shared" si="23"/>
        <v>278.80365333333333</v>
      </c>
      <c r="S44" s="3">
        <f t="shared" si="24"/>
        <v>814.68599999999992</v>
      </c>
      <c r="T44" s="3">
        <f t="shared" si="25"/>
        <v>10145.556319999998</v>
      </c>
    </row>
    <row r="45" spans="1:20" hidden="1" outlineLevel="2" x14ac:dyDescent="0.25">
      <c r="A45" t="s">
        <v>67</v>
      </c>
      <c r="B45" s="3">
        <v>19.25</v>
      </c>
      <c r="C45" s="3">
        <v>368.13000000000005</v>
      </c>
      <c r="D45" s="3">
        <f t="shared" si="13"/>
        <v>7086.5025000000014</v>
      </c>
      <c r="E45" s="3">
        <v>28.88</v>
      </c>
      <c r="F45" s="3">
        <v>15.41666666666667</v>
      </c>
      <c r="G45" s="3">
        <f t="shared" si="14"/>
        <v>445.23333333333341</v>
      </c>
      <c r="H45" s="3">
        <f t="shared" si="15"/>
        <v>7531.735833333335</v>
      </c>
      <c r="J45" s="3">
        <f t="shared" si="16"/>
        <v>19.75</v>
      </c>
      <c r="K45" s="3">
        <f t="shared" si="17"/>
        <v>368.13000000000005</v>
      </c>
      <c r="L45" s="3">
        <f t="shared" si="18"/>
        <v>7270.567500000001</v>
      </c>
      <c r="M45" s="3">
        <f t="shared" si="19"/>
        <v>29.625</v>
      </c>
      <c r="N45" s="3">
        <f t="shared" si="20"/>
        <v>15.41666666666667</v>
      </c>
      <c r="O45" s="3">
        <f t="shared" si="21"/>
        <v>456.71875000000011</v>
      </c>
      <c r="P45" s="3">
        <f t="shared" si="22"/>
        <v>7727.286250000001</v>
      </c>
      <c r="R45" s="3">
        <f t="shared" si="23"/>
        <v>238.00041650000003</v>
      </c>
      <c r="S45" s="3">
        <f t="shared" si="24"/>
        <v>695.45576250000011</v>
      </c>
      <c r="T45" s="3">
        <f t="shared" si="25"/>
        <v>8660.7424290000017</v>
      </c>
    </row>
    <row r="46" spans="1:20" hidden="1" outlineLevel="2" x14ac:dyDescent="0.25">
      <c r="A46" t="s">
        <v>67</v>
      </c>
      <c r="B46" s="3">
        <v>19.5</v>
      </c>
      <c r="C46" s="3">
        <v>151.5866666666667</v>
      </c>
      <c r="D46" s="3">
        <f t="shared" si="13"/>
        <v>2955.9400000000005</v>
      </c>
      <c r="G46" s="3">
        <f t="shared" si="14"/>
        <v>0</v>
      </c>
      <c r="H46" s="3">
        <f t="shared" si="15"/>
        <v>2955.9400000000005</v>
      </c>
      <c r="J46" s="3">
        <f t="shared" si="16"/>
        <v>20</v>
      </c>
      <c r="K46" s="3">
        <f t="shared" si="17"/>
        <v>151.5866666666667</v>
      </c>
      <c r="L46" s="3">
        <f t="shared" si="18"/>
        <v>3031.733333333334</v>
      </c>
      <c r="M46" s="3">
        <f t="shared" si="19"/>
        <v>30</v>
      </c>
      <c r="N46" s="3">
        <f t="shared" si="20"/>
        <v>0</v>
      </c>
      <c r="O46" s="3">
        <f t="shared" si="21"/>
        <v>0</v>
      </c>
      <c r="P46" s="3">
        <f t="shared" si="22"/>
        <v>3031.733333333334</v>
      </c>
      <c r="R46" s="3">
        <f t="shared" si="23"/>
        <v>93.377386666666695</v>
      </c>
      <c r="S46" s="3">
        <f t="shared" si="24"/>
        <v>272.85600000000005</v>
      </c>
      <c r="T46" s="3">
        <f t="shared" si="25"/>
        <v>3397.9667200000008</v>
      </c>
    </row>
    <row r="47" spans="1:20" hidden="1" outlineLevel="2" x14ac:dyDescent="0.25">
      <c r="A47" t="s">
        <v>67</v>
      </c>
      <c r="B47" s="3">
        <v>19.75</v>
      </c>
      <c r="C47" s="3">
        <v>375.28666666666669</v>
      </c>
      <c r="D47" s="3">
        <f t="shared" si="13"/>
        <v>7411.9116666666669</v>
      </c>
      <c r="E47" s="3">
        <v>29.63</v>
      </c>
      <c r="F47" s="3">
        <v>5.93333333333333</v>
      </c>
      <c r="G47" s="3">
        <f t="shared" si="14"/>
        <v>175.80466666666655</v>
      </c>
      <c r="H47" s="3">
        <f t="shared" si="15"/>
        <v>7587.7163333333338</v>
      </c>
      <c r="J47" s="3">
        <f t="shared" si="16"/>
        <v>20.25</v>
      </c>
      <c r="K47" s="3">
        <f t="shared" si="17"/>
        <v>375.28666666666669</v>
      </c>
      <c r="L47" s="3">
        <f t="shared" si="18"/>
        <v>7599.5550000000003</v>
      </c>
      <c r="M47" s="3">
        <f t="shared" si="19"/>
        <v>30.375</v>
      </c>
      <c r="N47" s="3">
        <f t="shared" si="20"/>
        <v>5.93333333333333</v>
      </c>
      <c r="O47" s="3">
        <f t="shared" si="21"/>
        <v>180.22499999999991</v>
      </c>
      <c r="P47" s="3">
        <f t="shared" si="22"/>
        <v>7779.7800000000007</v>
      </c>
      <c r="R47" s="3">
        <f t="shared" si="23"/>
        <v>239.61722400000002</v>
      </c>
      <c r="S47" s="3">
        <f t="shared" si="24"/>
        <v>700.18020000000001</v>
      </c>
      <c r="T47" s="3">
        <f t="shared" si="25"/>
        <v>8719.577424000001</v>
      </c>
    </row>
    <row r="48" spans="1:20" hidden="1" outlineLevel="2" x14ac:dyDescent="0.25">
      <c r="A48" t="s">
        <v>67</v>
      </c>
      <c r="B48" s="3">
        <v>19</v>
      </c>
      <c r="C48" s="3">
        <v>435.61999999999989</v>
      </c>
      <c r="D48" s="3">
        <f t="shared" si="13"/>
        <v>8276.7799999999988</v>
      </c>
      <c r="E48" s="3">
        <v>28.5</v>
      </c>
      <c r="F48" s="3">
        <v>21.11333333333333</v>
      </c>
      <c r="G48" s="3">
        <f t="shared" si="14"/>
        <v>601.7299999999999</v>
      </c>
      <c r="H48" s="3">
        <f t="shared" si="15"/>
        <v>8878.5099999999984</v>
      </c>
      <c r="J48" s="3">
        <f t="shared" si="16"/>
        <v>19.5</v>
      </c>
      <c r="K48" s="3">
        <f t="shared" si="17"/>
        <v>435.61999999999989</v>
      </c>
      <c r="L48" s="3">
        <f t="shared" si="18"/>
        <v>8494.5899999999983</v>
      </c>
      <c r="M48" s="3">
        <f t="shared" si="19"/>
        <v>29.25</v>
      </c>
      <c r="N48" s="3">
        <f t="shared" si="20"/>
        <v>21.11333333333333</v>
      </c>
      <c r="O48" s="3">
        <f t="shared" si="21"/>
        <v>617.56499999999994</v>
      </c>
      <c r="P48" s="3">
        <f t="shared" si="22"/>
        <v>9112.1549999999988</v>
      </c>
      <c r="R48" s="3">
        <f t="shared" si="23"/>
        <v>280.65437399999996</v>
      </c>
      <c r="S48" s="3">
        <f t="shared" si="24"/>
        <v>820.09394999999984</v>
      </c>
      <c r="T48" s="3">
        <f t="shared" si="25"/>
        <v>10212.903323999999</v>
      </c>
    </row>
    <row r="49" spans="1:20" hidden="1" outlineLevel="2" x14ac:dyDescent="0.25">
      <c r="A49" t="s">
        <v>67</v>
      </c>
      <c r="B49" s="3">
        <v>19.25</v>
      </c>
      <c r="C49" s="3">
        <v>247.31</v>
      </c>
      <c r="D49" s="3">
        <f t="shared" si="13"/>
        <v>4760.7174999999997</v>
      </c>
      <c r="G49" s="3">
        <f t="shared" si="14"/>
        <v>0</v>
      </c>
      <c r="H49" s="3">
        <f t="shared" si="15"/>
        <v>4760.7174999999997</v>
      </c>
      <c r="J49" s="3">
        <f t="shared" si="16"/>
        <v>19.75</v>
      </c>
      <c r="K49" s="3">
        <f t="shared" si="17"/>
        <v>247.31</v>
      </c>
      <c r="L49" s="3">
        <f t="shared" si="18"/>
        <v>4884.3725000000004</v>
      </c>
      <c r="M49" s="3">
        <f t="shared" si="19"/>
        <v>29.625</v>
      </c>
      <c r="N49" s="3">
        <f t="shared" si="20"/>
        <v>0</v>
      </c>
      <c r="O49" s="3">
        <f t="shared" si="21"/>
        <v>0</v>
      </c>
      <c r="P49" s="3">
        <f t="shared" si="22"/>
        <v>4884.3725000000004</v>
      </c>
      <c r="R49" s="3">
        <f t="shared" si="23"/>
        <v>150.43867300000002</v>
      </c>
      <c r="S49" s="3">
        <f t="shared" si="24"/>
        <v>439.593525</v>
      </c>
      <c r="T49" s="3">
        <f t="shared" si="25"/>
        <v>5474.4046980000003</v>
      </c>
    </row>
    <row r="50" spans="1:20" hidden="1" outlineLevel="2" x14ac:dyDescent="0.25">
      <c r="A50" t="s">
        <v>67</v>
      </c>
      <c r="B50" s="3">
        <v>19.25</v>
      </c>
      <c r="C50" s="3">
        <v>316.50333333333344</v>
      </c>
      <c r="D50" s="3">
        <f t="shared" si="13"/>
        <v>6092.6891666666688</v>
      </c>
      <c r="E50" s="3">
        <v>28.88</v>
      </c>
      <c r="F50" s="3">
        <v>3.3333333333333299</v>
      </c>
      <c r="G50" s="3">
        <f t="shared" si="14"/>
        <v>96.266666666666566</v>
      </c>
      <c r="H50" s="3">
        <f t="shared" si="15"/>
        <v>6188.9558333333352</v>
      </c>
      <c r="J50" s="3">
        <f t="shared" si="16"/>
        <v>19.75</v>
      </c>
      <c r="K50" s="3">
        <f t="shared" si="17"/>
        <v>316.50333333333344</v>
      </c>
      <c r="L50" s="3">
        <f t="shared" si="18"/>
        <v>6250.9408333333358</v>
      </c>
      <c r="M50" s="3">
        <f t="shared" si="19"/>
        <v>29.625</v>
      </c>
      <c r="N50" s="3">
        <f t="shared" si="20"/>
        <v>3.3333333333333299</v>
      </c>
      <c r="O50" s="3">
        <f t="shared" si="21"/>
        <v>98.749999999999901</v>
      </c>
      <c r="P50" s="3">
        <f t="shared" si="22"/>
        <v>6349.6908333333358</v>
      </c>
      <c r="R50" s="3">
        <f t="shared" si="23"/>
        <v>195.57047766666673</v>
      </c>
      <c r="S50" s="3">
        <f t="shared" si="24"/>
        <v>571.47217500000022</v>
      </c>
      <c r="T50" s="3">
        <f t="shared" si="25"/>
        <v>7116.7334860000028</v>
      </c>
    </row>
    <row r="51" spans="1:20" hidden="1" outlineLevel="2" x14ac:dyDescent="0.25">
      <c r="A51" t="s">
        <v>67</v>
      </c>
      <c r="B51" s="3">
        <v>19.25</v>
      </c>
      <c r="C51" s="3">
        <v>278.98333333333335</v>
      </c>
      <c r="D51" s="3">
        <f t="shared" si="13"/>
        <v>5370.4291666666668</v>
      </c>
      <c r="G51" s="3">
        <f t="shared" si="14"/>
        <v>0</v>
      </c>
      <c r="H51" s="3">
        <f t="shared" si="15"/>
        <v>5370.4291666666668</v>
      </c>
      <c r="J51" s="3">
        <f t="shared" si="16"/>
        <v>19.75</v>
      </c>
      <c r="K51" s="3">
        <f t="shared" si="17"/>
        <v>278.98333333333335</v>
      </c>
      <c r="L51" s="3">
        <f t="shared" si="18"/>
        <v>5509.9208333333336</v>
      </c>
      <c r="M51" s="3">
        <f t="shared" si="19"/>
        <v>29.625</v>
      </c>
      <c r="N51" s="3">
        <f t="shared" si="20"/>
        <v>0</v>
      </c>
      <c r="O51" s="3">
        <f t="shared" si="21"/>
        <v>0</v>
      </c>
      <c r="P51" s="3">
        <f t="shared" si="22"/>
        <v>5509.9208333333336</v>
      </c>
      <c r="R51" s="3">
        <f t="shared" si="23"/>
        <v>169.70556166666668</v>
      </c>
      <c r="S51" s="3">
        <f t="shared" si="24"/>
        <v>495.892875</v>
      </c>
      <c r="T51" s="3">
        <f t="shared" si="25"/>
        <v>6175.5192700000007</v>
      </c>
    </row>
    <row r="52" spans="1:20" hidden="1" outlineLevel="2" x14ac:dyDescent="0.25">
      <c r="A52" t="s">
        <v>67</v>
      </c>
      <c r="B52" s="3">
        <v>19.5</v>
      </c>
      <c r="C52" s="3">
        <v>88.17</v>
      </c>
      <c r="D52" s="3">
        <f t="shared" si="13"/>
        <v>1719.3150000000001</v>
      </c>
      <c r="E52" s="3">
        <v>29.25</v>
      </c>
      <c r="F52" s="3">
        <v>27.98</v>
      </c>
      <c r="G52" s="3">
        <f t="shared" si="14"/>
        <v>818.41499999999996</v>
      </c>
      <c r="H52" s="3">
        <f t="shared" si="15"/>
        <v>2537.73</v>
      </c>
      <c r="J52" s="3">
        <f t="shared" si="16"/>
        <v>20</v>
      </c>
      <c r="K52" s="3">
        <f t="shared" si="17"/>
        <v>88.17</v>
      </c>
      <c r="L52" s="3">
        <f t="shared" si="18"/>
        <v>1763.4</v>
      </c>
      <c r="M52" s="3">
        <f t="shared" si="19"/>
        <v>30</v>
      </c>
      <c r="N52" s="3">
        <f t="shared" si="20"/>
        <v>27.98</v>
      </c>
      <c r="O52" s="3">
        <f t="shared" si="21"/>
        <v>839.4</v>
      </c>
      <c r="P52" s="3">
        <f t="shared" si="22"/>
        <v>2602.8000000000002</v>
      </c>
      <c r="R52" s="3">
        <f t="shared" si="23"/>
        <v>80.166240000000002</v>
      </c>
      <c r="S52" s="3">
        <f t="shared" si="24"/>
        <v>234.25200000000001</v>
      </c>
      <c r="T52" s="3">
        <f t="shared" si="25"/>
        <v>2917.2182400000002</v>
      </c>
    </row>
    <row r="53" spans="1:20" hidden="1" outlineLevel="2" x14ac:dyDescent="0.25">
      <c r="A53" t="s">
        <v>67</v>
      </c>
      <c r="B53" s="3">
        <v>19</v>
      </c>
      <c r="C53" s="3">
        <v>420.97333333333324</v>
      </c>
      <c r="D53" s="3">
        <f t="shared" si="13"/>
        <v>7998.493333333332</v>
      </c>
      <c r="E53" s="3">
        <v>28.5</v>
      </c>
      <c r="F53" s="3">
        <v>36.18</v>
      </c>
      <c r="G53" s="3">
        <f t="shared" si="14"/>
        <v>1031.1299999999999</v>
      </c>
      <c r="H53" s="3">
        <f t="shared" si="15"/>
        <v>9029.6233333333312</v>
      </c>
      <c r="J53" s="3">
        <f t="shared" si="16"/>
        <v>19.5</v>
      </c>
      <c r="K53" s="3">
        <f t="shared" si="17"/>
        <v>420.97333333333324</v>
      </c>
      <c r="L53" s="3">
        <f t="shared" si="18"/>
        <v>8208.9799999999977</v>
      </c>
      <c r="M53" s="3">
        <f t="shared" si="19"/>
        <v>29.25</v>
      </c>
      <c r="N53" s="3">
        <f t="shared" si="20"/>
        <v>36.18</v>
      </c>
      <c r="O53" s="3">
        <f t="shared" si="21"/>
        <v>1058.2650000000001</v>
      </c>
      <c r="P53" s="3">
        <f t="shared" si="22"/>
        <v>9267.2449999999972</v>
      </c>
      <c r="R53" s="3">
        <f t="shared" si="23"/>
        <v>285.43114599999996</v>
      </c>
      <c r="S53" s="3">
        <f t="shared" si="24"/>
        <v>834.05204999999967</v>
      </c>
      <c r="T53" s="3">
        <f t="shared" si="25"/>
        <v>10386.728195999998</v>
      </c>
    </row>
    <row r="54" spans="1:20" hidden="1" outlineLevel="2" x14ac:dyDescent="0.25">
      <c r="A54" t="s">
        <v>67</v>
      </c>
      <c r="B54" s="3">
        <v>19.25</v>
      </c>
      <c r="C54" s="3">
        <v>314.99666666666667</v>
      </c>
      <c r="D54" s="3">
        <f t="shared" si="13"/>
        <v>6063.685833333333</v>
      </c>
      <c r="E54" s="3">
        <v>28.88</v>
      </c>
      <c r="F54" s="3">
        <v>1.33</v>
      </c>
      <c r="G54" s="3">
        <f t="shared" si="14"/>
        <v>38.410400000000003</v>
      </c>
      <c r="H54" s="3">
        <f t="shared" si="15"/>
        <v>6102.0962333333327</v>
      </c>
      <c r="J54" s="3">
        <f t="shared" si="16"/>
        <v>19.75</v>
      </c>
      <c r="K54" s="3">
        <f t="shared" si="17"/>
        <v>314.99666666666667</v>
      </c>
      <c r="L54" s="3">
        <f t="shared" si="18"/>
        <v>6221.1841666666669</v>
      </c>
      <c r="M54" s="3">
        <f t="shared" si="19"/>
        <v>29.625</v>
      </c>
      <c r="N54" s="3">
        <f t="shared" si="20"/>
        <v>1.33</v>
      </c>
      <c r="O54" s="3">
        <f t="shared" si="21"/>
        <v>39.401250000000005</v>
      </c>
      <c r="P54" s="3">
        <f t="shared" si="22"/>
        <v>6260.5854166666668</v>
      </c>
      <c r="R54" s="3">
        <f t="shared" si="23"/>
        <v>192.82603083333336</v>
      </c>
      <c r="S54" s="3">
        <f t="shared" si="24"/>
        <v>563.45268750000002</v>
      </c>
      <c r="T54" s="3">
        <f t="shared" si="25"/>
        <v>7016.8641350000007</v>
      </c>
    </row>
    <row r="55" spans="1:20" hidden="1" outlineLevel="2" x14ac:dyDescent="0.25">
      <c r="A55" t="s">
        <v>67</v>
      </c>
      <c r="B55" s="3">
        <v>20</v>
      </c>
      <c r="C55" s="3">
        <v>120</v>
      </c>
      <c r="D55" s="3">
        <f t="shared" si="13"/>
        <v>2400</v>
      </c>
      <c r="E55" s="3">
        <v>30</v>
      </c>
      <c r="F55" s="3">
        <v>23.27</v>
      </c>
      <c r="G55" s="3">
        <f t="shared" si="14"/>
        <v>698.1</v>
      </c>
      <c r="H55" s="3">
        <f t="shared" si="15"/>
        <v>3098.1</v>
      </c>
      <c r="J55" s="3">
        <f t="shared" si="16"/>
        <v>20.5</v>
      </c>
      <c r="K55" s="3">
        <f t="shared" si="17"/>
        <v>120</v>
      </c>
      <c r="L55" s="3">
        <f t="shared" si="18"/>
        <v>2460</v>
      </c>
      <c r="M55" s="3">
        <f t="shared" si="19"/>
        <v>30.75</v>
      </c>
      <c r="N55" s="3">
        <f t="shared" si="20"/>
        <v>23.27</v>
      </c>
      <c r="O55" s="3">
        <f t="shared" si="21"/>
        <v>715.55250000000001</v>
      </c>
      <c r="P55" s="3">
        <f t="shared" si="22"/>
        <v>3175.5524999999998</v>
      </c>
      <c r="R55" s="3">
        <f t="shared" si="23"/>
        <v>97.807017000000002</v>
      </c>
      <c r="S55" s="3">
        <f t="shared" si="24"/>
        <v>285.79972499999997</v>
      </c>
      <c r="T55" s="3">
        <f t="shared" si="25"/>
        <v>3559.1592419999997</v>
      </c>
    </row>
    <row r="56" spans="1:20" hidden="1" outlineLevel="2" x14ac:dyDescent="0.25">
      <c r="A56" t="s">
        <v>67</v>
      </c>
      <c r="B56" s="3">
        <v>20</v>
      </c>
      <c r="C56" s="3">
        <v>25.93</v>
      </c>
      <c r="D56" s="3">
        <f t="shared" si="13"/>
        <v>518.6</v>
      </c>
      <c r="G56" s="3">
        <f t="shared" si="14"/>
        <v>0</v>
      </c>
      <c r="H56" s="3">
        <f t="shared" si="15"/>
        <v>518.6</v>
      </c>
      <c r="J56" s="3">
        <f t="shared" si="16"/>
        <v>20.5</v>
      </c>
      <c r="K56" s="3">
        <f t="shared" si="17"/>
        <v>25.93</v>
      </c>
      <c r="L56" s="3">
        <f t="shared" si="18"/>
        <v>531.56499999999994</v>
      </c>
      <c r="M56" s="3">
        <f t="shared" si="19"/>
        <v>30.75</v>
      </c>
      <c r="N56" s="3">
        <f t="shared" si="20"/>
        <v>0</v>
      </c>
      <c r="O56" s="3">
        <f t="shared" si="21"/>
        <v>0</v>
      </c>
      <c r="P56" s="3">
        <f t="shared" si="22"/>
        <v>531.56499999999994</v>
      </c>
      <c r="R56" s="3">
        <f t="shared" si="23"/>
        <v>16.372201999999998</v>
      </c>
      <c r="S56" s="3">
        <f t="shared" si="24"/>
        <v>47.840849999999996</v>
      </c>
      <c r="T56" s="3">
        <f t="shared" si="25"/>
        <v>595.778052</v>
      </c>
    </row>
    <row r="57" spans="1:20" hidden="1" outlineLevel="2" x14ac:dyDescent="0.25">
      <c r="A57" t="s">
        <v>67</v>
      </c>
      <c r="B57" s="3">
        <v>22</v>
      </c>
      <c r="C57" s="3">
        <v>117.21333333333327</v>
      </c>
      <c r="D57" s="3">
        <f t="shared" si="13"/>
        <v>2578.6933333333318</v>
      </c>
      <c r="G57" s="3">
        <f t="shared" si="14"/>
        <v>0</v>
      </c>
      <c r="H57" s="3">
        <f t="shared" si="15"/>
        <v>2578.6933333333318</v>
      </c>
      <c r="J57" s="3">
        <f t="shared" si="16"/>
        <v>22.5</v>
      </c>
      <c r="K57" s="3">
        <f t="shared" si="17"/>
        <v>117.21333333333327</v>
      </c>
      <c r="L57" s="3">
        <f t="shared" si="18"/>
        <v>2637.2999999999984</v>
      </c>
      <c r="M57" s="3">
        <f t="shared" si="19"/>
        <v>33.75</v>
      </c>
      <c r="N57" s="3">
        <f t="shared" si="20"/>
        <v>0</v>
      </c>
      <c r="O57" s="3">
        <f t="shared" si="21"/>
        <v>0</v>
      </c>
      <c r="P57" s="3">
        <f t="shared" si="22"/>
        <v>2637.2999999999984</v>
      </c>
      <c r="R57" s="3">
        <f t="shared" si="23"/>
        <v>81.228839999999948</v>
      </c>
      <c r="S57" s="3">
        <f t="shared" si="24"/>
        <v>237.35699999999986</v>
      </c>
      <c r="T57" s="3">
        <f t="shared" si="25"/>
        <v>2955.8858399999981</v>
      </c>
    </row>
    <row r="58" spans="1:20" hidden="1" outlineLevel="2" x14ac:dyDescent="0.25">
      <c r="A58" t="s">
        <v>67</v>
      </c>
      <c r="B58" s="3">
        <v>19.5</v>
      </c>
      <c r="C58" s="3">
        <v>382.01666666666677</v>
      </c>
      <c r="D58" s="3">
        <f t="shared" si="13"/>
        <v>7449.3250000000016</v>
      </c>
      <c r="E58" s="3">
        <v>29.25</v>
      </c>
      <c r="F58" s="3">
        <v>26.27999999999999</v>
      </c>
      <c r="G58" s="3">
        <f t="shared" si="14"/>
        <v>768.68999999999971</v>
      </c>
      <c r="H58" s="3">
        <f t="shared" si="15"/>
        <v>8218.0150000000012</v>
      </c>
      <c r="J58" s="3">
        <f t="shared" si="16"/>
        <v>20</v>
      </c>
      <c r="K58" s="3">
        <f t="shared" si="17"/>
        <v>382.01666666666677</v>
      </c>
      <c r="L58" s="3">
        <f t="shared" si="18"/>
        <v>7640.3333333333358</v>
      </c>
      <c r="M58" s="3">
        <f t="shared" si="19"/>
        <v>30</v>
      </c>
      <c r="N58" s="3">
        <f t="shared" si="20"/>
        <v>26.27999999999999</v>
      </c>
      <c r="O58" s="3">
        <f t="shared" si="21"/>
        <v>788.39999999999975</v>
      </c>
      <c r="P58" s="3">
        <f t="shared" si="22"/>
        <v>8428.7333333333354</v>
      </c>
      <c r="R58" s="3">
        <f t="shared" si="23"/>
        <v>259.60498666666672</v>
      </c>
      <c r="S58" s="3">
        <f t="shared" si="24"/>
        <v>758.58600000000013</v>
      </c>
      <c r="T58" s="3">
        <f t="shared" si="25"/>
        <v>9446.9243200000019</v>
      </c>
    </row>
    <row r="59" spans="1:20" hidden="1" outlineLevel="2" x14ac:dyDescent="0.25">
      <c r="A59" t="s">
        <v>67</v>
      </c>
      <c r="B59" s="3">
        <v>19.75</v>
      </c>
      <c r="C59" s="3">
        <v>247.76333333333332</v>
      </c>
      <c r="D59" s="3">
        <f t="shared" si="13"/>
        <v>4893.3258333333333</v>
      </c>
      <c r="E59" s="3">
        <v>29.63</v>
      </c>
      <c r="F59" s="3">
        <v>2.0166666666666702</v>
      </c>
      <c r="G59" s="3">
        <f t="shared" si="14"/>
        <v>59.753833333333432</v>
      </c>
      <c r="H59" s="3">
        <f t="shared" si="15"/>
        <v>4953.0796666666665</v>
      </c>
      <c r="J59" s="3">
        <f t="shared" si="16"/>
        <v>20.25</v>
      </c>
      <c r="K59" s="3">
        <f t="shared" si="17"/>
        <v>247.76333333333332</v>
      </c>
      <c r="L59" s="3">
        <f t="shared" si="18"/>
        <v>5017.2074999999995</v>
      </c>
      <c r="M59" s="3">
        <f t="shared" si="19"/>
        <v>30.375</v>
      </c>
      <c r="N59" s="3">
        <f t="shared" si="20"/>
        <v>2.0166666666666702</v>
      </c>
      <c r="O59" s="3">
        <f t="shared" si="21"/>
        <v>61.256250000000108</v>
      </c>
      <c r="P59" s="3">
        <f t="shared" si="22"/>
        <v>5078.4637499999999</v>
      </c>
      <c r="R59" s="3">
        <f t="shared" si="23"/>
        <v>156.4166835</v>
      </c>
      <c r="S59" s="3">
        <f t="shared" si="24"/>
        <v>457.06173749999999</v>
      </c>
      <c r="T59" s="3">
        <f t="shared" si="25"/>
        <v>5691.9421709999997</v>
      </c>
    </row>
    <row r="60" spans="1:20" hidden="1" outlineLevel="2" x14ac:dyDescent="0.25">
      <c r="A60" t="s">
        <v>67</v>
      </c>
      <c r="B60" s="3">
        <v>21</v>
      </c>
      <c r="C60" s="3">
        <v>338.39666666666659</v>
      </c>
      <c r="D60" s="3">
        <f t="shared" si="13"/>
        <v>7106.3299999999981</v>
      </c>
      <c r="E60" s="3">
        <v>31.5</v>
      </c>
      <c r="F60" s="3">
        <v>17.43333333333333</v>
      </c>
      <c r="G60" s="3">
        <f t="shared" si="14"/>
        <v>549.14999999999986</v>
      </c>
      <c r="H60" s="3">
        <f t="shared" si="15"/>
        <v>7655.4799999999977</v>
      </c>
      <c r="J60" s="3">
        <f t="shared" si="16"/>
        <v>21.5</v>
      </c>
      <c r="K60" s="3">
        <f t="shared" si="17"/>
        <v>338.39666666666659</v>
      </c>
      <c r="L60" s="3">
        <f t="shared" si="18"/>
        <v>7275.5283333333318</v>
      </c>
      <c r="M60" s="3">
        <f t="shared" si="19"/>
        <v>32.25</v>
      </c>
      <c r="N60" s="3">
        <f t="shared" si="20"/>
        <v>17.43333333333333</v>
      </c>
      <c r="O60" s="3">
        <f t="shared" si="21"/>
        <v>562.22499999999991</v>
      </c>
      <c r="P60" s="3">
        <f t="shared" si="22"/>
        <v>7837.7533333333322</v>
      </c>
      <c r="R60" s="3">
        <f t="shared" si="23"/>
        <v>241.40280266666664</v>
      </c>
      <c r="S60" s="3">
        <f t="shared" si="24"/>
        <v>705.39779999999985</v>
      </c>
      <c r="T60" s="3">
        <f t="shared" si="25"/>
        <v>8784.5539359999984</v>
      </c>
    </row>
    <row r="61" spans="1:20" hidden="1" outlineLevel="2" x14ac:dyDescent="0.25">
      <c r="A61" t="s">
        <v>67</v>
      </c>
      <c r="B61" s="3">
        <v>19.75</v>
      </c>
      <c r="C61" s="3">
        <v>268.75</v>
      </c>
      <c r="D61" s="3">
        <f t="shared" si="13"/>
        <v>5307.8125</v>
      </c>
      <c r="E61" s="3">
        <v>29.63</v>
      </c>
      <c r="F61" s="3">
        <v>18.649999999999999</v>
      </c>
      <c r="G61" s="3">
        <f t="shared" si="14"/>
        <v>552.59949999999992</v>
      </c>
      <c r="H61" s="3">
        <f t="shared" si="15"/>
        <v>5860.4120000000003</v>
      </c>
      <c r="J61" s="3">
        <f t="shared" si="16"/>
        <v>20.25</v>
      </c>
      <c r="K61" s="3">
        <f t="shared" si="17"/>
        <v>268.75</v>
      </c>
      <c r="L61" s="3">
        <f t="shared" si="18"/>
        <v>5442.1875</v>
      </c>
      <c r="M61" s="3">
        <f t="shared" si="19"/>
        <v>30.375</v>
      </c>
      <c r="N61" s="3">
        <f t="shared" si="20"/>
        <v>18.649999999999999</v>
      </c>
      <c r="O61" s="3">
        <f t="shared" si="21"/>
        <v>566.49374999999998</v>
      </c>
      <c r="P61" s="3">
        <f t="shared" si="22"/>
        <v>6008.6812499999996</v>
      </c>
      <c r="R61" s="3">
        <f t="shared" si="23"/>
        <v>185.06738249999998</v>
      </c>
      <c r="S61" s="3">
        <f t="shared" si="24"/>
        <v>540.7813124999999</v>
      </c>
      <c r="T61" s="3">
        <f t="shared" si="25"/>
        <v>6734.5299450000002</v>
      </c>
    </row>
    <row r="62" spans="1:20" hidden="1" outlineLevel="2" x14ac:dyDescent="0.25">
      <c r="A62" t="s">
        <v>67</v>
      </c>
      <c r="B62" s="3">
        <v>19.25</v>
      </c>
      <c r="C62" s="3">
        <v>447.5533333333334</v>
      </c>
      <c r="D62" s="3">
        <f t="shared" si="13"/>
        <v>8615.4016666666685</v>
      </c>
      <c r="E62" s="3">
        <v>28.88</v>
      </c>
      <c r="F62" s="3">
        <v>23.733333333333331</v>
      </c>
      <c r="G62" s="3">
        <f t="shared" si="14"/>
        <v>685.41866666666658</v>
      </c>
      <c r="H62" s="3">
        <f t="shared" si="15"/>
        <v>9300.8203333333349</v>
      </c>
      <c r="J62" s="3">
        <f t="shared" si="16"/>
        <v>19.75</v>
      </c>
      <c r="K62" s="3">
        <f t="shared" si="17"/>
        <v>447.5533333333334</v>
      </c>
      <c r="L62" s="3">
        <f t="shared" si="18"/>
        <v>8839.1783333333351</v>
      </c>
      <c r="M62" s="3">
        <f t="shared" si="19"/>
        <v>29.625</v>
      </c>
      <c r="N62" s="3">
        <f t="shared" si="20"/>
        <v>23.733333333333331</v>
      </c>
      <c r="O62" s="3">
        <f t="shared" si="21"/>
        <v>703.09999999999991</v>
      </c>
      <c r="P62" s="3">
        <f t="shared" si="22"/>
        <v>9542.2783333333355</v>
      </c>
      <c r="R62" s="3">
        <f t="shared" si="23"/>
        <v>293.90217266666673</v>
      </c>
      <c r="S62" s="3">
        <f t="shared" si="24"/>
        <v>858.80505000000016</v>
      </c>
      <c r="T62" s="3">
        <f t="shared" si="25"/>
        <v>10694.985556000003</v>
      </c>
    </row>
    <row r="63" spans="1:20" hidden="1" outlineLevel="2" x14ac:dyDescent="0.25">
      <c r="A63" t="s">
        <v>67</v>
      </c>
      <c r="B63" s="3">
        <v>19.75</v>
      </c>
      <c r="C63" s="3">
        <v>149.28666666666669</v>
      </c>
      <c r="D63" s="3">
        <f t="shared" si="13"/>
        <v>2948.4116666666673</v>
      </c>
      <c r="G63" s="3">
        <f t="shared" si="14"/>
        <v>0</v>
      </c>
      <c r="H63" s="3">
        <f t="shared" si="15"/>
        <v>2948.4116666666673</v>
      </c>
      <c r="J63" s="3">
        <f t="shared" si="16"/>
        <v>20.25</v>
      </c>
      <c r="K63" s="3">
        <f t="shared" si="17"/>
        <v>149.28666666666669</v>
      </c>
      <c r="L63" s="3">
        <f t="shared" si="18"/>
        <v>3023.0550000000003</v>
      </c>
      <c r="M63" s="3">
        <f t="shared" si="19"/>
        <v>30.375</v>
      </c>
      <c r="N63" s="3">
        <f t="shared" si="20"/>
        <v>0</v>
      </c>
      <c r="O63" s="3">
        <f t="shared" si="21"/>
        <v>0</v>
      </c>
      <c r="P63" s="3">
        <f t="shared" si="22"/>
        <v>3023.0550000000003</v>
      </c>
      <c r="R63" s="3">
        <f t="shared" si="23"/>
        <v>93.110094000000004</v>
      </c>
      <c r="S63" s="3">
        <f t="shared" si="24"/>
        <v>272.07495</v>
      </c>
      <c r="T63" s="3">
        <f t="shared" si="25"/>
        <v>3388.2400440000006</v>
      </c>
    </row>
    <row r="64" spans="1:20" hidden="1" outlineLevel="2" x14ac:dyDescent="0.25">
      <c r="A64" t="s">
        <v>67</v>
      </c>
      <c r="B64" s="3">
        <v>22</v>
      </c>
      <c r="C64" s="3">
        <v>605.79999999999995</v>
      </c>
      <c r="D64" s="3">
        <f t="shared" si="13"/>
        <v>13327.599999999999</v>
      </c>
      <c r="E64" s="3">
        <v>33</v>
      </c>
      <c r="F64" s="3">
        <v>105.88666666666668</v>
      </c>
      <c r="G64" s="3">
        <f t="shared" si="14"/>
        <v>3494.2600000000007</v>
      </c>
      <c r="H64" s="3">
        <f t="shared" si="15"/>
        <v>16821.86</v>
      </c>
      <c r="J64" s="3">
        <f t="shared" si="16"/>
        <v>22.5</v>
      </c>
      <c r="K64" s="3">
        <f t="shared" si="17"/>
        <v>605.79999999999995</v>
      </c>
      <c r="L64" s="3">
        <f t="shared" si="18"/>
        <v>13630.499999999998</v>
      </c>
      <c r="M64" s="3">
        <f t="shared" si="19"/>
        <v>33.75</v>
      </c>
      <c r="N64" s="3">
        <f t="shared" si="20"/>
        <v>105.88666666666668</v>
      </c>
      <c r="O64" s="3">
        <f t="shared" si="21"/>
        <v>3573.6750000000006</v>
      </c>
      <c r="P64" s="3">
        <f t="shared" si="22"/>
        <v>17204.174999999999</v>
      </c>
      <c r="R64" s="3">
        <f t="shared" si="23"/>
        <v>529.88859000000002</v>
      </c>
      <c r="S64" s="3">
        <f t="shared" si="24"/>
        <v>1548.3757499999999</v>
      </c>
      <c r="T64" s="3">
        <f t="shared" si="25"/>
        <v>19282.439339999997</v>
      </c>
    </row>
    <row r="65" spans="1:20" hidden="1" outlineLevel="2" x14ac:dyDescent="0.25">
      <c r="A65" t="s">
        <v>67</v>
      </c>
      <c r="B65" s="3">
        <v>19</v>
      </c>
      <c r="C65" s="3">
        <v>424.61333333333317</v>
      </c>
      <c r="D65" s="3">
        <f t="shared" si="13"/>
        <v>8067.65333333333</v>
      </c>
      <c r="E65" s="3">
        <v>28.5</v>
      </c>
      <c r="F65" s="3">
        <v>21.346666666666668</v>
      </c>
      <c r="G65" s="3">
        <f t="shared" si="14"/>
        <v>608.38</v>
      </c>
      <c r="H65" s="3">
        <f t="shared" si="15"/>
        <v>8676.0333333333292</v>
      </c>
      <c r="J65" s="3">
        <f t="shared" si="16"/>
        <v>19.5</v>
      </c>
      <c r="K65" s="3">
        <f t="shared" si="17"/>
        <v>424.61333333333317</v>
      </c>
      <c r="L65" s="3">
        <f t="shared" si="18"/>
        <v>8279.9599999999973</v>
      </c>
      <c r="M65" s="3">
        <f t="shared" si="19"/>
        <v>29.25</v>
      </c>
      <c r="N65" s="3">
        <f t="shared" si="20"/>
        <v>21.346666666666668</v>
      </c>
      <c r="O65" s="3">
        <f t="shared" si="21"/>
        <v>624.39</v>
      </c>
      <c r="P65" s="3">
        <f t="shared" si="22"/>
        <v>8904.3499999999967</v>
      </c>
      <c r="R65" s="3">
        <f t="shared" si="23"/>
        <v>274.2539799999999</v>
      </c>
      <c r="S65" s="3">
        <f t="shared" si="24"/>
        <v>801.39149999999972</v>
      </c>
      <c r="T65" s="3">
        <f t="shared" si="25"/>
        <v>9979.995479999996</v>
      </c>
    </row>
    <row r="66" spans="1:20" hidden="1" outlineLevel="2" x14ac:dyDescent="0.25">
      <c r="A66" t="s">
        <v>67</v>
      </c>
      <c r="B66" s="3">
        <v>20</v>
      </c>
      <c r="C66" s="3">
        <v>345.97</v>
      </c>
      <c r="D66" s="3">
        <f t="shared" si="13"/>
        <v>6919.4000000000005</v>
      </c>
      <c r="G66" s="3">
        <f t="shared" si="14"/>
        <v>0</v>
      </c>
      <c r="H66" s="3">
        <f t="shared" si="15"/>
        <v>6919.4000000000005</v>
      </c>
      <c r="J66" s="3">
        <f t="shared" si="16"/>
        <v>20.5</v>
      </c>
      <c r="K66" s="3">
        <f t="shared" si="17"/>
        <v>345.97</v>
      </c>
      <c r="L66" s="3">
        <f t="shared" si="18"/>
        <v>7092.3850000000002</v>
      </c>
      <c r="M66" s="3">
        <f t="shared" si="19"/>
        <v>30.75</v>
      </c>
      <c r="N66" s="3">
        <f t="shared" si="20"/>
        <v>0</v>
      </c>
      <c r="O66" s="3">
        <f t="shared" si="21"/>
        <v>0</v>
      </c>
      <c r="P66" s="3">
        <f t="shared" si="22"/>
        <v>7092.3850000000002</v>
      </c>
      <c r="R66" s="3">
        <f t="shared" si="23"/>
        <v>218.445458</v>
      </c>
      <c r="S66" s="3">
        <f t="shared" si="24"/>
        <v>638.31465000000003</v>
      </c>
      <c r="T66" s="3">
        <f t="shared" si="25"/>
        <v>7949.1451080000006</v>
      </c>
    </row>
    <row r="67" spans="1:20" hidden="1" outlineLevel="2" x14ac:dyDescent="0.25">
      <c r="A67" t="s">
        <v>67</v>
      </c>
      <c r="B67" s="3">
        <v>19</v>
      </c>
      <c r="C67" s="3">
        <v>338.79333333333329</v>
      </c>
      <c r="D67" s="3">
        <f t="shared" si="13"/>
        <v>6437.0733333333328</v>
      </c>
      <c r="E67" s="3">
        <v>28.5</v>
      </c>
      <c r="F67" s="3">
        <v>1.67</v>
      </c>
      <c r="G67" s="3">
        <f t="shared" si="14"/>
        <v>47.594999999999999</v>
      </c>
      <c r="H67" s="3">
        <f t="shared" si="15"/>
        <v>6484.6683333333331</v>
      </c>
      <c r="J67" s="3">
        <f t="shared" si="16"/>
        <v>19.5</v>
      </c>
      <c r="K67" s="3">
        <f t="shared" si="17"/>
        <v>338.79333333333329</v>
      </c>
      <c r="L67" s="3">
        <f t="shared" si="18"/>
        <v>6606.4699999999993</v>
      </c>
      <c r="M67" s="3">
        <f t="shared" si="19"/>
        <v>29.25</v>
      </c>
      <c r="N67" s="3">
        <f t="shared" si="20"/>
        <v>1.67</v>
      </c>
      <c r="O67" s="3">
        <f t="shared" si="21"/>
        <v>48.847499999999997</v>
      </c>
      <c r="P67" s="3">
        <f t="shared" si="22"/>
        <v>6655.3174999999992</v>
      </c>
      <c r="R67" s="3">
        <f t="shared" si="23"/>
        <v>204.983779</v>
      </c>
      <c r="S67" s="3">
        <f t="shared" si="24"/>
        <v>598.97857499999986</v>
      </c>
      <c r="T67" s="3">
        <f t="shared" si="25"/>
        <v>7459.2798539999994</v>
      </c>
    </row>
    <row r="68" spans="1:20" hidden="1" outlineLevel="2" x14ac:dyDescent="0.25">
      <c r="A68" t="s">
        <v>67</v>
      </c>
      <c r="B68" s="3">
        <v>19.75</v>
      </c>
      <c r="C68" s="3">
        <v>82.93</v>
      </c>
      <c r="D68" s="3">
        <f t="shared" si="13"/>
        <v>1637.8675000000001</v>
      </c>
      <c r="E68" s="3">
        <v>29.63</v>
      </c>
      <c r="F68" s="3">
        <v>1.32</v>
      </c>
      <c r="G68" s="3">
        <f t="shared" si="14"/>
        <v>39.111600000000003</v>
      </c>
      <c r="H68" s="3">
        <f t="shared" si="15"/>
        <v>1676.9791</v>
      </c>
      <c r="J68" s="3">
        <f t="shared" si="16"/>
        <v>20.25</v>
      </c>
      <c r="K68" s="3">
        <f t="shared" si="17"/>
        <v>82.93</v>
      </c>
      <c r="L68" s="3">
        <f t="shared" si="18"/>
        <v>1679.3325000000002</v>
      </c>
      <c r="M68" s="3">
        <f t="shared" si="19"/>
        <v>30.375</v>
      </c>
      <c r="N68" s="3">
        <f t="shared" si="20"/>
        <v>1.32</v>
      </c>
      <c r="O68" s="3">
        <f t="shared" si="21"/>
        <v>40.094999999999999</v>
      </c>
      <c r="P68" s="3">
        <f t="shared" si="22"/>
        <v>1719.4275000000002</v>
      </c>
      <c r="R68" s="3">
        <f t="shared" si="23"/>
        <v>52.95836700000001</v>
      </c>
      <c r="S68" s="3">
        <f t="shared" si="24"/>
        <v>154.74847500000001</v>
      </c>
      <c r="T68" s="3">
        <f t="shared" si="25"/>
        <v>1927.1343420000003</v>
      </c>
    </row>
    <row r="69" spans="1:20" hidden="1" outlineLevel="2" x14ac:dyDescent="0.25">
      <c r="A69" t="s">
        <v>67</v>
      </c>
      <c r="B69" s="3">
        <v>19.25</v>
      </c>
      <c r="C69" s="3">
        <v>159.6333333333333</v>
      </c>
      <c r="D69" s="3">
        <f t="shared" ref="D69:D86" si="26">+B69*C69</f>
        <v>3072.9416666666662</v>
      </c>
      <c r="G69" s="3">
        <f t="shared" ref="G69:G86" si="27">+E69*F69</f>
        <v>0</v>
      </c>
      <c r="H69" s="3">
        <f t="shared" ref="H69:H86" si="28">+G69+D69</f>
        <v>3072.9416666666662</v>
      </c>
      <c r="J69" s="3">
        <f t="shared" ref="J69:J86" si="29">+B69+0.5</f>
        <v>19.75</v>
      </c>
      <c r="K69" s="3">
        <f t="shared" ref="K69:K86" si="30">+C69</f>
        <v>159.6333333333333</v>
      </c>
      <c r="L69" s="3">
        <f t="shared" ref="L69:L86" si="31">+J69*K69</f>
        <v>3152.7583333333328</v>
      </c>
      <c r="M69" s="3">
        <f t="shared" ref="M69:M86" si="32">+J69*1.5</f>
        <v>29.625</v>
      </c>
      <c r="N69" s="3">
        <f t="shared" ref="N69:N86" si="33">+F69</f>
        <v>0</v>
      </c>
      <c r="O69" s="3">
        <f t="shared" ref="O69:O86" si="34">+N69*M69</f>
        <v>0</v>
      </c>
      <c r="P69" s="3">
        <f t="shared" ref="P69:P86" si="35">+L69+O69</f>
        <v>3152.7583333333328</v>
      </c>
      <c r="R69" s="3">
        <f t="shared" ref="R69:R86" si="36">+P69*3.08/100</f>
        <v>97.104956666666652</v>
      </c>
      <c r="S69" s="3">
        <f t="shared" ref="S69:S86" si="37">+P69*0.09</f>
        <v>283.74824999999993</v>
      </c>
      <c r="T69" s="3">
        <f t="shared" ref="T69:T86" si="38">SUM(P69:S69)</f>
        <v>3533.6115399999994</v>
      </c>
    </row>
    <row r="70" spans="1:20" hidden="1" outlineLevel="2" x14ac:dyDescent="0.25">
      <c r="A70" t="s">
        <v>67</v>
      </c>
      <c r="B70" s="3">
        <v>19</v>
      </c>
      <c r="C70" s="3">
        <v>353.98999999999995</v>
      </c>
      <c r="D70" s="3">
        <f t="shared" si="26"/>
        <v>6725.8099999999995</v>
      </c>
      <c r="E70" s="3">
        <v>28.5</v>
      </c>
      <c r="F70" s="3">
        <v>1.55</v>
      </c>
      <c r="G70" s="3">
        <f t="shared" si="27"/>
        <v>44.175000000000004</v>
      </c>
      <c r="H70" s="3">
        <f t="shared" si="28"/>
        <v>6769.9849999999997</v>
      </c>
      <c r="J70" s="3">
        <f t="shared" si="29"/>
        <v>19.5</v>
      </c>
      <c r="K70" s="3">
        <f t="shared" si="30"/>
        <v>353.98999999999995</v>
      </c>
      <c r="L70" s="3">
        <f t="shared" si="31"/>
        <v>6902.8049999999994</v>
      </c>
      <c r="M70" s="3">
        <f t="shared" si="32"/>
        <v>29.25</v>
      </c>
      <c r="N70" s="3">
        <f t="shared" si="33"/>
        <v>1.55</v>
      </c>
      <c r="O70" s="3">
        <f t="shared" si="34"/>
        <v>45.337499999999999</v>
      </c>
      <c r="P70" s="3">
        <f t="shared" si="35"/>
        <v>6948.142499999999</v>
      </c>
      <c r="R70" s="3">
        <f t="shared" si="36"/>
        <v>214.00278899999998</v>
      </c>
      <c r="S70" s="3">
        <f t="shared" si="37"/>
        <v>625.33282499999984</v>
      </c>
      <c r="T70" s="3">
        <f t="shared" si="38"/>
        <v>7787.4781139999986</v>
      </c>
    </row>
    <row r="71" spans="1:20" hidden="1" outlineLevel="2" x14ac:dyDescent="0.25">
      <c r="A71" t="s">
        <v>67</v>
      </c>
      <c r="B71" s="3">
        <v>19.5</v>
      </c>
      <c r="C71" s="3">
        <v>371.96</v>
      </c>
      <c r="D71" s="3">
        <f t="shared" si="26"/>
        <v>7253.2199999999993</v>
      </c>
      <c r="E71" s="3">
        <v>29.25</v>
      </c>
      <c r="F71" s="3">
        <v>5.5500000000000007</v>
      </c>
      <c r="G71" s="3">
        <f t="shared" si="27"/>
        <v>162.33750000000003</v>
      </c>
      <c r="H71" s="3">
        <f t="shared" si="28"/>
        <v>7415.557499999999</v>
      </c>
      <c r="J71" s="3">
        <f t="shared" si="29"/>
        <v>20</v>
      </c>
      <c r="K71" s="3">
        <f t="shared" si="30"/>
        <v>371.96</v>
      </c>
      <c r="L71" s="3">
        <f t="shared" si="31"/>
        <v>7439.2</v>
      </c>
      <c r="M71" s="3">
        <f t="shared" si="32"/>
        <v>30</v>
      </c>
      <c r="N71" s="3">
        <f t="shared" si="33"/>
        <v>5.5500000000000007</v>
      </c>
      <c r="O71" s="3">
        <f t="shared" si="34"/>
        <v>166.50000000000003</v>
      </c>
      <c r="P71" s="3">
        <f t="shared" si="35"/>
        <v>7605.7</v>
      </c>
      <c r="R71" s="3">
        <f t="shared" si="36"/>
        <v>234.25556</v>
      </c>
      <c r="S71" s="3">
        <f t="shared" si="37"/>
        <v>684.51299999999992</v>
      </c>
      <c r="T71" s="3">
        <f t="shared" si="38"/>
        <v>8524.4685599999993</v>
      </c>
    </row>
    <row r="72" spans="1:20" hidden="1" outlineLevel="2" x14ac:dyDescent="0.25">
      <c r="A72" t="s">
        <v>67</v>
      </c>
      <c r="B72" s="3">
        <v>19.5</v>
      </c>
      <c r="C72" s="3">
        <v>22.33666666666667</v>
      </c>
      <c r="D72" s="3">
        <f t="shared" si="26"/>
        <v>435.56500000000005</v>
      </c>
      <c r="G72" s="3">
        <f t="shared" si="27"/>
        <v>0</v>
      </c>
      <c r="H72" s="3">
        <f t="shared" si="28"/>
        <v>435.56500000000005</v>
      </c>
      <c r="J72" s="3">
        <f t="shared" si="29"/>
        <v>20</v>
      </c>
      <c r="K72" s="3">
        <f t="shared" si="30"/>
        <v>22.33666666666667</v>
      </c>
      <c r="L72" s="3">
        <f t="shared" si="31"/>
        <v>446.73333333333341</v>
      </c>
      <c r="M72" s="3">
        <f t="shared" si="32"/>
        <v>30</v>
      </c>
      <c r="N72" s="3">
        <f t="shared" si="33"/>
        <v>0</v>
      </c>
      <c r="O72" s="3">
        <f t="shared" si="34"/>
        <v>0</v>
      </c>
      <c r="P72" s="3">
        <f t="shared" si="35"/>
        <v>446.73333333333341</v>
      </c>
      <c r="R72" s="3">
        <f t="shared" si="36"/>
        <v>13.75938666666667</v>
      </c>
      <c r="S72" s="3">
        <f t="shared" si="37"/>
        <v>40.206000000000003</v>
      </c>
      <c r="T72" s="3">
        <f t="shared" si="38"/>
        <v>500.69872000000009</v>
      </c>
    </row>
    <row r="73" spans="1:20" hidden="1" outlineLevel="2" x14ac:dyDescent="0.25">
      <c r="A73" t="s">
        <v>67</v>
      </c>
      <c r="B73" s="3">
        <v>19.5</v>
      </c>
      <c r="C73" s="3">
        <v>281.53666666666663</v>
      </c>
      <c r="D73" s="3">
        <f t="shared" si="26"/>
        <v>5489.9649999999992</v>
      </c>
      <c r="G73" s="3">
        <f t="shared" si="27"/>
        <v>0</v>
      </c>
      <c r="H73" s="3">
        <f t="shared" si="28"/>
        <v>5489.9649999999992</v>
      </c>
      <c r="J73" s="3">
        <f t="shared" si="29"/>
        <v>20</v>
      </c>
      <c r="K73" s="3">
        <f t="shared" si="30"/>
        <v>281.53666666666663</v>
      </c>
      <c r="L73" s="3">
        <f t="shared" si="31"/>
        <v>5630.7333333333327</v>
      </c>
      <c r="M73" s="3">
        <f t="shared" si="32"/>
        <v>30</v>
      </c>
      <c r="N73" s="3">
        <f t="shared" si="33"/>
        <v>0</v>
      </c>
      <c r="O73" s="3">
        <f t="shared" si="34"/>
        <v>0</v>
      </c>
      <c r="P73" s="3">
        <f t="shared" si="35"/>
        <v>5630.7333333333327</v>
      </c>
      <c r="R73" s="3">
        <f t="shared" si="36"/>
        <v>173.42658666666665</v>
      </c>
      <c r="S73" s="3">
        <f t="shared" si="37"/>
        <v>506.76599999999991</v>
      </c>
      <c r="T73" s="3">
        <f t="shared" si="38"/>
        <v>6310.9259199999988</v>
      </c>
    </row>
    <row r="74" spans="1:20" hidden="1" outlineLevel="2" x14ac:dyDescent="0.25">
      <c r="A74" t="s">
        <v>67</v>
      </c>
      <c r="B74" s="3">
        <v>22</v>
      </c>
      <c r="C74" s="3">
        <v>104.43999999999997</v>
      </c>
      <c r="D74" s="3">
        <f t="shared" si="26"/>
        <v>2297.6799999999994</v>
      </c>
      <c r="G74" s="3">
        <f t="shared" si="27"/>
        <v>0</v>
      </c>
      <c r="H74" s="3">
        <f t="shared" si="28"/>
        <v>2297.6799999999994</v>
      </c>
      <c r="J74" s="3">
        <f t="shared" si="29"/>
        <v>22.5</v>
      </c>
      <c r="K74" s="3">
        <f t="shared" si="30"/>
        <v>104.43999999999997</v>
      </c>
      <c r="L74" s="3">
        <f t="shared" si="31"/>
        <v>2349.8999999999992</v>
      </c>
      <c r="M74" s="3">
        <f t="shared" si="32"/>
        <v>33.75</v>
      </c>
      <c r="N74" s="3">
        <f t="shared" si="33"/>
        <v>0</v>
      </c>
      <c r="O74" s="3">
        <f t="shared" si="34"/>
        <v>0</v>
      </c>
      <c r="P74" s="3">
        <f t="shared" si="35"/>
        <v>2349.8999999999992</v>
      </c>
      <c r="R74" s="3">
        <f t="shared" si="36"/>
        <v>72.37691999999997</v>
      </c>
      <c r="S74" s="3">
        <f t="shared" si="37"/>
        <v>211.49099999999993</v>
      </c>
      <c r="T74" s="3">
        <f t="shared" si="38"/>
        <v>2633.7679199999993</v>
      </c>
    </row>
    <row r="75" spans="1:20" hidden="1" outlineLevel="2" x14ac:dyDescent="0.25">
      <c r="A75" t="s">
        <v>67</v>
      </c>
      <c r="B75" s="3">
        <v>19.75</v>
      </c>
      <c r="C75" s="3">
        <v>117.73333333333331</v>
      </c>
      <c r="D75" s="3">
        <f t="shared" si="26"/>
        <v>2325.2333333333327</v>
      </c>
      <c r="G75" s="3">
        <f t="shared" si="27"/>
        <v>0</v>
      </c>
      <c r="H75" s="3">
        <f t="shared" si="28"/>
        <v>2325.2333333333327</v>
      </c>
      <c r="J75" s="3">
        <f t="shared" si="29"/>
        <v>20.25</v>
      </c>
      <c r="K75" s="3">
        <f t="shared" si="30"/>
        <v>117.73333333333331</v>
      </c>
      <c r="L75" s="3">
        <f t="shared" si="31"/>
        <v>2384.0999999999995</v>
      </c>
      <c r="M75" s="3">
        <f t="shared" si="32"/>
        <v>30.375</v>
      </c>
      <c r="N75" s="3">
        <f t="shared" si="33"/>
        <v>0</v>
      </c>
      <c r="O75" s="3">
        <f t="shared" si="34"/>
        <v>0</v>
      </c>
      <c r="P75" s="3">
        <f t="shared" si="35"/>
        <v>2384.0999999999995</v>
      </c>
      <c r="R75" s="3">
        <f t="shared" si="36"/>
        <v>73.430279999999982</v>
      </c>
      <c r="S75" s="3">
        <f t="shared" si="37"/>
        <v>214.56899999999993</v>
      </c>
      <c r="T75" s="3">
        <f t="shared" si="38"/>
        <v>2672.0992799999995</v>
      </c>
    </row>
    <row r="76" spans="1:20" hidden="1" outlineLevel="2" x14ac:dyDescent="0.25">
      <c r="A76" t="s">
        <v>67</v>
      </c>
      <c r="B76" s="3">
        <v>19</v>
      </c>
      <c r="C76" s="3">
        <v>159.0533333333334</v>
      </c>
      <c r="D76" s="3">
        <f t="shared" si="26"/>
        <v>3022.0133333333347</v>
      </c>
      <c r="G76" s="3">
        <f t="shared" si="27"/>
        <v>0</v>
      </c>
      <c r="H76" s="3">
        <f t="shared" si="28"/>
        <v>3022.0133333333347</v>
      </c>
      <c r="J76" s="3">
        <f t="shared" si="29"/>
        <v>19.5</v>
      </c>
      <c r="K76" s="3">
        <f t="shared" si="30"/>
        <v>159.0533333333334</v>
      </c>
      <c r="L76" s="3">
        <f t="shared" si="31"/>
        <v>3101.5400000000013</v>
      </c>
      <c r="M76" s="3">
        <f t="shared" si="32"/>
        <v>29.25</v>
      </c>
      <c r="N76" s="3">
        <f t="shared" si="33"/>
        <v>0</v>
      </c>
      <c r="O76" s="3">
        <f t="shared" si="34"/>
        <v>0</v>
      </c>
      <c r="P76" s="3">
        <f t="shared" si="35"/>
        <v>3101.5400000000013</v>
      </c>
      <c r="R76" s="3">
        <f t="shared" si="36"/>
        <v>95.527432000000047</v>
      </c>
      <c r="S76" s="3">
        <f t="shared" si="37"/>
        <v>279.13860000000011</v>
      </c>
      <c r="T76" s="3">
        <f t="shared" si="38"/>
        <v>3476.2060320000014</v>
      </c>
    </row>
    <row r="77" spans="1:20" hidden="1" outlineLevel="2" x14ac:dyDescent="0.25">
      <c r="A77" t="s">
        <v>67</v>
      </c>
      <c r="B77" s="3">
        <v>19</v>
      </c>
      <c r="C77" s="3">
        <v>184.96333333333337</v>
      </c>
      <c r="D77" s="3">
        <f t="shared" si="26"/>
        <v>3514.3033333333342</v>
      </c>
      <c r="G77" s="3">
        <f t="shared" si="27"/>
        <v>0</v>
      </c>
      <c r="H77" s="3">
        <f t="shared" si="28"/>
        <v>3514.3033333333342</v>
      </c>
      <c r="J77" s="3">
        <f t="shared" si="29"/>
        <v>19.5</v>
      </c>
      <c r="K77" s="3">
        <f t="shared" si="30"/>
        <v>184.96333333333337</v>
      </c>
      <c r="L77" s="3">
        <f t="shared" si="31"/>
        <v>3606.7850000000008</v>
      </c>
      <c r="M77" s="3">
        <f t="shared" si="32"/>
        <v>29.25</v>
      </c>
      <c r="N77" s="3">
        <f t="shared" si="33"/>
        <v>0</v>
      </c>
      <c r="O77" s="3">
        <f t="shared" si="34"/>
        <v>0</v>
      </c>
      <c r="P77" s="3">
        <f t="shared" si="35"/>
        <v>3606.7850000000008</v>
      </c>
      <c r="R77" s="3">
        <f t="shared" si="36"/>
        <v>111.08897800000003</v>
      </c>
      <c r="S77" s="3">
        <f t="shared" si="37"/>
        <v>324.61065000000008</v>
      </c>
      <c r="T77" s="3">
        <f t="shared" si="38"/>
        <v>4042.4846280000011</v>
      </c>
    </row>
    <row r="78" spans="1:20" hidden="1" outlineLevel="2" x14ac:dyDescent="0.25">
      <c r="A78" t="s">
        <v>67</v>
      </c>
      <c r="B78" s="3">
        <v>19.5</v>
      </c>
      <c r="C78" s="3">
        <v>450.54666666666668</v>
      </c>
      <c r="D78" s="3">
        <f t="shared" si="26"/>
        <v>8785.66</v>
      </c>
      <c r="E78" s="3">
        <v>29.25</v>
      </c>
      <c r="F78" s="3">
        <v>24.333333333333368</v>
      </c>
      <c r="G78" s="3">
        <f t="shared" si="27"/>
        <v>711.75000000000102</v>
      </c>
      <c r="H78" s="3">
        <f t="shared" si="28"/>
        <v>9497.4100000000017</v>
      </c>
      <c r="J78" s="3">
        <f t="shared" si="29"/>
        <v>20</v>
      </c>
      <c r="K78" s="3">
        <f t="shared" si="30"/>
        <v>450.54666666666668</v>
      </c>
      <c r="L78" s="3">
        <f t="shared" si="31"/>
        <v>9010.9333333333343</v>
      </c>
      <c r="M78" s="3">
        <f t="shared" si="32"/>
        <v>30</v>
      </c>
      <c r="N78" s="3">
        <f t="shared" si="33"/>
        <v>24.333333333333368</v>
      </c>
      <c r="O78" s="3">
        <f t="shared" si="34"/>
        <v>730.00000000000102</v>
      </c>
      <c r="P78" s="3">
        <f t="shared" si="35"/>
        <v>9740.9333333333361</v>
      </c>
      <c r="R78" s="3">
        <f t="shared" si="36"/>
        <v>300.02074666666675</v>
      </c>
      <c r="S78" s="3">
        <f t="shared" si="37"/>
        <v>876.6840000000002</v>
      </c>
      <c r="T78" s="3">
        <f t="shared" si="38"/>
        <v>10917.638080000004</v>
      </c>
    </row>
    <row r="79" spans="1:20" hidden="1" outlineLevel="2" x14ac:dyDescent="0.25">
      <c r="A79" t="s">
        <v>67</v>
      </c>
      <c r="B79" s="3">
        <v>19</v>
      </c>
      <c r="C79" s="3">
        <v>385.93999999999988</v>
      </c>
      <c r="D79" s="3">
        <f t="shared" si="26"/>
        <v>7332.8599999999979</v>
      </c>
      <c r="E79" s="3">
        <v>28.5</v>
      </c>
      <c r="F79" s="3">
        <v>2.7833333333333301</v>
      </c>
      <c r="G79" s="3">
        <f t="shared" si="27"/>
        <v>79.324999999999903</v>
      </c>
      <c r="H79" s="3">
        <f t="shared" si="28"/>
        <v>7412.1849999999977</v>
      </c>
      <c r="J79" s="3">
        <f t="shared" si="29"/>
        <v>19.5</v>
      </c>
      <c r="K79" s="3">
        <f t="shared" si="30"/>
        <v>385.93999999999988</v>
      </c>
      <c r="L79" s="3">
        <f t="shared" si="31"/>
        <v>7525.8299999999981</v>
      </c>
      <c r="M79" s="3">
        <f t="shared" si="32"/>
        <v>29.25</v>
      </c>
      <c r="N79" s="3">
        <f t="shared" si="33"/>
        <v>2.7833333333333301</v>
      </c>
      <c r="O79" s="3">
        <f t="shared" si="34"/>
        <v>81.412499999999909</v>
      </c>
      <c r="P79" s="3">
        <f t="shared" si="35"/>
        <v>7607.2424999999985</v>
      </c>
      <c r="R79" s="3">
        <f t="shared" si="36"/>
        <v>234.30306899999997</v>
      </c>
      <c r="S79" s="3">
        <f t="shared" si="37"/>
        <v>684.6518249999998</v>
      </c>
      <c r="T79" s="3">
        <f t="shared" si="38"/>
        <v>8526.1973939999971</v>
      </c>
    </row>
    <row r="80" spans="1:20" hidden="1" outlineLevel="2" x14ac:dyDescent="0.25">
      <c r="A80" t="s">
        <v>67</v>
      </c>
      <c r="B80" s="3">
        <v>20</v>
      </c>
      <c r="C80" s="3">
        <v>78.900000000000006</v>
      </c>
      <c r="D80" s="3">
        <f t="shared" si="26"/>
        <v>1578</v>
      </c>
      <c r="G80" s="3">
        <f t="shared" si="27"/>
        <v>0</v>
      </c>
      <c r="H80" s="3">
        <f t="shared" si="28"/>
        <v>1578</v>
      </c>
      <c r="J80" s="3">
        <f t="shared" si="29"/>
        <v>20.5</v>
      </c>
      <c r="K80" s="3">
        <f t="shared" si="30"/>
        <v>78.900000000000006</v>
      </c>
      <c r="L80" s="3">
        <f t="shared" si="31"/>
        <v>1617.45</v>
      </c>
      <c r="M80" s="3">
        <f t="shared" si="32"/>
        <v>30.75</v>
      </c>
      <c r="N80" s="3">
        <f t="shared" si="33"/>
        <v>0</v>
      </c>
      <c r="O80" s="3">
        <f t="shared" si="34"/>
        <v>0</v>
      </c>
      <c r="P80" s="3">
        <f t="shared" si="35"/>
        <v>1617.45</v>
      </c>
      <c r="R80" s="3">
        <f t="shared" si="36"/>
        <v>49.817460000000004</v>
      </c>
      <c r="S80" s="3">
        <f t="shared" si="37"/>
        <v>145.57050000000001</v>
      </c>
      <c r="T80" s="3">
        <f t="shared" si="38"/>
        <v>1812.8379600000001</v>
      </c>
    </row>
    <row r="81" spans="1:20" hidden="1" outlineLevel="2" x14ac:dyDescent="0.25">
      <c r="A81" t="s">
        <v>67</v>
      </c>
      <c r="B81" s="3">
        <v>19</v>
      </c>
      <c r="C81" s="3">
        <v>345.71666666666658</v>
      </c>
      <c r="D81" s="3">
        <f t="shared" si="26"/>
        <v>6568.616666666665</v>
      </c>
      <c r="E81" s="3">
        <v>28.5</v>
      </c>
      <c r="F81" s="3">
        <v>2.3333333333333299</v>
      </c>
      <c r="G81" s="3">
        <f t="shared" si="27"/>
        <v>66.499999999999901</v>
      </c>
      <c r="H81" s="3">
        <f t="shared" si="28"/>
        <v>6635.116666666665</v>
      </c>
      <c r="J81" s="3">
        <f t="shared" si="29"/>
        <v>19.5</v>
      </c>
      <c r="K81" s="3">
        <f t="shared" si="30"/>
        <v>345.71666666666658</v>
      </c>
      <c r="L81" s="3">
        <f t="shared" si="31"/>
        <v>6741.4749999999985</v>
      </c>
      <c r="M81" s="3">
        <f t="shared" si="32"/>
        <v>29.25</v>
      </c>
      <c r="N81" s="3">
        <f t="shared" si="33"/>
        <v>2.3333333333333299</v>
      </c>
      <c r="O81" s="3">
        <f t="shared" si="34"/>
        <v>68.249999999999901</v>
      </c>
      <c r="P81" s="3">
        <f t="shared" si="35"/>
        <v>6809.7249999999985</v>
      </c>
      <c r="R81" s="3">
        <f t="shared" si="36"/>
        <v>209.73952999999997</v>
      </c>
      <c r="S81" s="3">
        <f t="shared" si="37"/>
        <v>612.87524999999982</v>
      </c>
      <c r="T81" s="3">
        <f t="shared" si="38"/>
        <v>7632.3397799999984</v>
      </c>
    </row>
    <row r="82" spans="1:20" hidden="1" outlineLevel="2" x14ac:dyDescent="0.25">
      <c r="A82" t="s">
        <v>67</v>
      </c>
      <c r="B82" s="3">
        <v>19.25</v>
      </c>
      <c r="C82" s="3">
        <v>285.96666666666658</v>
      </c>
      <c r="D82" s="3">
        <f t="shared" si="26"/>
        <v>5504.8583333333318</v>
      </c>
      <c r="G82" s="3">
        <f t="shared" si="27"/>
        <v>0</v>
      </c>
      <c r="H82" s="3">
        <f t="shared" si="28"/>
        <v>5504.8583333333318</v>
      </c>
      <c r="J82" s="3">
        <f t="shared" si="29"/>
        <v>19.75</v>
      </c>
      <c r="K82" s="3">
        <f t="shared" si="30"/>
        <v>285.96666666666658</v>
      </c>
      <c r="L82" s="3">
        <f t="shared" si="31"/>
        <v>5647.8416666666653</v>
      </c>
      <c r="M82" s="3">
        <f t="shared" si="32"/>
        <v>29.625</v>
      </c>
      <c r="N82" s="3">
        <f t="shared" si="33"/>
        <v>0</v>
      </c>
      <c r="O82" s="3">
        <f t="shared" si="34"/>
        <v>0</v>
      </c>
      <c r="P82" s="3">
        <f t="shared" si="35"/>
        <v>5647.8416666666653</v>
      </c>
      <c r="R82" s="3">
        <f t="shared" si="36"/>
        <v>173.95352333333329</v>
      </c>
      <c r="S82" s="3">
        <f t="shared" si="37"/>
        <v>508.30574999999988</v>
      </c>
      <c r="T82" s="3">
        <f t="shared" si="38"/>
        <v>6330.1009399999984</v>
      </c>
    </row>
    <row r="83" spans="1:20" hidden="1" outlineLevel="2" x14ac:dyDescent="0.25">
      <c r="A83" t="s">
        <v>67</v>
      </c>
      <c r="B83" s="3">
        <v>21</v>
      </c>
      <c r="C83" s="3">
        <f>236.02+352.1</f>
        <v>588.12</v>
      </c>
      <c r="D83" s="3">
        <f t="shared" si="26"/>
        <v>12350.52</v>
      </c>
      <c r="E83" s="3">
        <v>30</v>
      </c>
      <c r="F83" s="3">
        <v>9.52</v>
      </c>
      <c r="G83" s="3">
        <f t="shared" si="27"/>
        <v>285.59999999999997</v>
      </c>
      <c r="H83" s="3">
        <f t="shared" si="28"/>
        <v>12636.12</v>
      </c>
      <c r="J83" s="3">
        <f t="shared" si="29"/>
        <v>21.5</v>
      </c>
      <c r="K83" s="3">
        <f t="shared" si="30"/>
        <v>588.12</v>
      </c>
      <c r="L83" s="3">
        <f t="shared" si="31"/>
        <v>12644.58</v>
      </c>
      <c r="M83" s="3">
        <f t="shared" si="32"/>
        <v>32.25</v>
      </c>
      <c r="N83" s="3">
        <f t="shared" si="33"/>
        <v>9.52</v>
      </c>
      <c r="O83" s="3">
        <f t="shared" si="34"/>
        <v>307.02</v>
      </c>
      <c r="P83" s="3">
        <f t="shared" si="35"/>
        <v>12951.6</v>
      </c>
      <c r="R83" s="3">
        <f t="shared" si="36"/>
        <v>398.90928000000002</v>
      </c>
      <c r="S83" s="3">
        <f t="shared" si="37"/>
        <v>1165.644</v>
      </c>
      <c r="T83" s="3">
        <f t="shared" si="38"/>
        <v>14516.15328</v>
      </c>
    </row>
    <row r="84" spans="1:20" hidden="1" outlineLevel="2" x14ac:dyDescent="0.25">
      <c r="A84" t="s">
        <v>67</v>
      </c>
      <c r="B84" s="3">
        <v>20</v>
      </c>
      <c r="C84" s="3">
        <v>606.13333333333344</v>
      </c>
      <c r="D84" s="3">
        <f t="shared" si="26"/>
        <v>12122.666666666668</v>
      </c>
      <c r="E84" s="3">
        <v>30</v>
      </c>
      <c r="F84" s="3">
        <v>120.16</v>
      </c>
      <c r="G84" s="3">
        <f t="shared" si="27"/>
        <v>3604.7999999999997</v>
      </c>
      <c r="H84" s="3">
        <f t="shared" si="28"/>
        <v>15727.466666666667</v>
      </c>
      <c r="J84" s="3">
        <f t="shared" si="29"/>
        <v>20.5</v>
      </c>
      <c r="K84" s="3">
        <f t="shared" si="30"/>
        <v>606.13333333333344</v>
      </c>
      <c r="L84" s="3">
        <f t="shared" si="31"/>
        <v>12425.733333333335</v>
      </c>
      <c r="M84" s="3">
        <f t="shared" si="32"/>
        <v>30.75</v>
      </c>
      <c r="N84" s="3">
        <f t="shared" si="33"/>
        <v>120.16</v>
      </c>
      <c r="O84" s="3">
        <f t="shared" si="34"/>
        <v>3694.92</v>
      </c>
      <c r="P84" s="3">
        <f t="shared" si="35"/>
        <v>16120.653333333335</v>
      </c>
      <c r="R84" s="3">
        <f t="shared" si="36"/>
        <v>496.51612266666677</v>
      </c>
      <c r="S84" s="3">
        <f t="shared" si="37"/>
        <v>1450.8588000000002</v>
      </c>
      <c r="T84" s="3">
        <f t="shared" si="38"/>
        <v>18068.028256000005</v>
      </c>
    </row>
    <row r="85" spans="1:20" hidden="1" outlineLevel="2" x14ac:dyDescent="0.25">
      <c r="A85" t="s">
        <v>67</v>
      </c>
      <c r="B85" s="3">
        <v>19.5</v>
      </c>
      <c r="C85" s="3">
        <v>163.56666666666661</v>
      </c>
      <c r="D85" s="3">
        <f t="shared" si="26"/>
        <v>3189.5499999999988</v>
      </c>
      <c r="G85" s="3">
        <f t="shared" si="27"/>
        <v>0</v>
      </c>
      <c r="H85" s="3">
        <f t="shared" si="28"/>
        <v>3189.5499999999988</v>
      </c>
      <c r="J85" s="3">
        <f t="shared" si="29"/>
        <v>20</v>
      </c>
      <c r="K85" s="3">
        <f t="shared" si="30"/>
        <v>163.56666666666661</v>
      </c>
      <c r="L85" s="3">
        <f t="shared" si="31"/>
        <v>3271.3333333333321</v>
      </c>
      <c r="M85" s="3">
        <f t="shared" si="32"/>
        <v>30</v>
      </c>
      <c r="N85" s="3">
        <f t="shared" si="33"/>
        <v>0</v>
      </c>
      <c r="O85" s="3">
        <f t="shared" si="34"/>
        <v>0</v>
      </c>
      <c r="P85" s="3">
        <f t="shared" si="35"/>
        <v>3271.3333333333321</v>
      </c>
      <c r="R85" s="3">
        <f t="shared" si="36"/>
        <v>100.75706666666663</v>
      </c>
      <c r="S85" s="3">
        <f t="shared" si="37"/>
        <v>294.4199999999999</v>
      </c>
      <c r="T85" s="3">
        <f t="shared" si="38"/>
        <v>3666.5103999999988</v>
      </c>
    </row>
    <row r="86" spans="1:20" hidden="1" outlineLevel="2" x14ac:dyDescent="0.25">
      <c r="A86" t="s">
        <v>67</v>
      </c>
      <c r="B86" s="3">
        <v>22</v>
      </c>
      <c r="C86" s="3">
        <v>441.58333333333326</v>
      </c>
      <c r="D86" s="3">
        <f t="shared" si="26"/>
        <v>9714.8333333333321</v>
      </c>
      <c r="E86" s="3">
        <v>33</v>
      </c>
      <c r="F86" s="3">
        <v>38.603333333333325</v>
      </c>
      <c r="G86" s="3">
        <f t="shared" si="27"/>
        <v>1273.9099999999996</v>
      </c>
      <c r="H86" s="3">
        <f t="shared" si="28"/>
        <v>10988.743333333332</v>
      </c>
      <c r="J86" s="3">
        <f t="shared" si="29"/>
        <v>22.5</v>
      </c>
      <c r="K86" s="3">
        <f t="shared" si="30"/>
        <v>441.58333333333326</v>
      </c>
      <c r="L86" s="3">
        <f t="shared" si="31"/>
        <v>9935.6249999999982</v>
      </c>
      <c r="M86" s="3">
        <f t="shared" si="32"/>
        <v>33.75</v>
      </c>
      <c r="N86" s="3">
        <f t="shared" si="33"/>
        <v>38.603333333333325</v>
      </c>
      <c r="O86" s="3">
        <f t="shared" si="34"/>
        <v>1302.8624999999997</v>
      </c>
      <c r="P86" s="3">
        <f t="shared" si="35"/>
        <v>11238.487499999997</v>
      </c>
      <c r="R86" s="3">
        <f t="shared" si="36"/>
        <v>346.1454149999999</v>
      </c>
      <c r="S86" s="3">
        <f t="shared" si="37"/>
        <v>1011.4638749999997</v>
      </c>
      <c r="T86" s="3">
        <f t="shared" si="38"/>
        <v>12596.096789999996</v>
      </c>
    </row>
    <row r="87" spans="1:20" outlineLevel="1" collapsed="1" x14ac:dyDescent="0.25">
      <c r="A87" s="12" t="s">
        <v>66</v>
      </c>
      <c r="B87" s="10"/>
      <c r="C87" s="10">
        <f>SUBTOTAL(9,C5:C86)</f>
        <v>25201.666666666672</v>
      </c>
      <c r="D87" s="10">
        <f>SUBTOTAL(9,D5:D86)</f>
        <v>497695.15999999992</v>
      </c>
      <c r="E87" s="10"/>
      <c r="F87" s="10">
        <f>SUBTOTAL(9,F5:F86)</f>
        <v>1138.3399999999995</v>
      </c>
      <c r="G87" s="10">
        <f>SUBTOTAL(9,G5:G86)</f>
        <v>34219.440653333331</v>
      </c>
      <c r="H87" s="10">
        <f>SUBTOTAL(9,H5:H86)</f>
        <v>531914.60065333324</v>
      </c>
      <c r="I87" s="11"/>
      <c r="J87" s="10"/>
      <c r="K87" s="10">
        <f>SUBTOTAL(9,K5:K86)</f>
        <v>25201.666666666672</v>
      </c>
      <c r="L87" s="10">
        <f>SUBTOTAL(9,L5:L86)</f>
        <v>510295.9933333334</v>
      </c>
      <c r="M87" s="10"/>
      <c r="N87" s="10">
        <f>SUBTOTAL(9,N5:N86)</f>
        <v>1138.3399999999995</v>
      </c>
      <c r="O87" s="10">
        <f>SUBTOTAL(9,O5:O86)</f>
        <v>35085.931250000001</v>
      </c>
      <c r="P87" s="10">
        <f>SUBTOTAL(9,P5:P86)</f>
        <v>545381.92458333343</v>
      </c>
      <c r="Q87" s="11"/>
      <c r="R87" s="10">
        <f>SUBTOTAL(9,R5:R86)</f>
        <v>16797.763277166669</v>
      </c>
      <c r="S87" s="10">
        <f>SUBTOTAL(9,S5:S86)</f>
        <v>49084.37321250001</v>
      </c>
      <c r="T87" s="10">
        <f>SUBTOTAL(9,T5:T86)</f>
        <v>611264.06107300019</v>
      </c>
    </row>
    <row r="88" spans="1:20" hidden="1" outlineLevel="2" x14ac:dyDescent="0.25">
      <c r="A88" t="s">
        <v>65</v>
      </c>
      <c r="B88" s="3">
        <v>17</v>
      </c>
      <c r="C88" s="3">
        <v>112.71333333333331</v>
      </c>
      <c r="D88" s="3">
        <f>+B88*C88</f>
        <v>1916.1266666666663</v>
      </c>
      <c r="G88" s="3">
        <f>+E88*F88</f>
        <v>0</v>
      </c>
      <c r="H88" s="3">
        <f>+G88+D88</f>
        <v>1916.1266666666663</v>
      </c>
      <c r="J88" s="3">
        <f>+B88+0.5</f>
        <v>17.5</v>
      </c>
      <c r="K88" s="3">
        <f>+C88</f>
        <v>112.71333333333331</v>
      </c>
      <c r="L88" s="3">
        <f>+J88*K88</f>
        <v>1972.4833333333329</v>
      </c>
      <c r="M88" s="3">
        <f>+J88*1.5</f>
        <v>26.25</v>
      </c>
      <c r="N88" s="3">
        <f>+F88</f>
        <v>0</v>
      </c>
      <c r="O88" s="3">
        <f>+N88*M88</f>
        <v>0</v>
      </c>
      <c r="P88" s="3">
        <f>+L88+O88</f>
        <v>1972.4833333333329</v>
      </c>
      <c r="R88" s="3">
        <f>+P88*0.44/100</f>
        <v>8.6789266666666656</v>
      </c>
      <c r="S88" s="3">
        <f>+P88*0.09</f>
        <v>177.52349999999996</v>
      </c>
      <c r="T88" s="3">
        <f>SUM(P88:S88)</f>
        <v>2158.6857599999994</v>
      </c>
    </row>
    <row r="89" spans="1:20" hidden="1" outlineLevel="2" x14ac:dyDescent="0.25">
      <c r="A89" t="s">
        <v>65</v>
      </c>
      <c r="B89" s="3">
        <v>17</v>
      </c>
      <c r="C89" s="3">
        <f>14.85+8.03</f>
        <v>22.88</v>
      </c>
      <c r="D89" s="3">
        <f>+B89*C89</f>
        <v>388.96</v>
      </c>
      <c r="G89" s="3">
        <f>+E89*F89</f>
        <v>0</v>
      </c>
      <c r="H89" s="3">
        <f>+G89+D89</f>
        <v>388.96</v>
      </c>
      <c r="J89" s="3">
        <f>+B89+0.5</f>
        <v>17.5</v>
      </c>
      <c r="K89" s="3">
        <f>+C89</f>
        <v>22.88</v>
      </c>
      <c r="L89" s="3">
        <f>+J89*K89</f>
        <v>400.4</v>
      </c>
      <c r="M89" s="3">
        <f>+J89*1.5</f>
        <v>26.25</v>
      </c>
      <c r="N89" s="3">
        <f>+F89</f>
        <v>0</v>
      </c>
      <c r="O89" s="3">
        <f>+N89*M89</f>
        <v>0</v>
      </c>
      <c r="P89" s="3">
        <f>+L89+O89</f>
        <v>400.4</v>
      </c>
      <c r="R89" s="3">
        <f>+P89*0.44/100</f>
        <v>1.7617599999999998</v>
      </c>
      <c r="S89" s="3">
        <f>+P89*0.09</f>
        <v>36.035999999999994</v>
      </c>
      <c r="T89" s="3">
        <f>SUM(P89:S89)</f>
        <v>438.19775999999996</v>
      </c>
    </row>
    <row r="90" spans="1:20" hidden="1" outlineLevel="2" x14ac:dyDescent="0.25">
      <c r="A90" t="s">
        <v>65</v>
      </c>
      <c r="B90" s="3">
        <v>17</v>
      </c>
      <c r="C90" s="3">
        <v>84.096666666666593</v>
      </c>
      <c r="D90" s="3">
        <f>+B90*C90</f>
        <v>1429.6433333333321</v>
      </c>
      <c r="G90" s="3">
        <f>+E90*F90</f>
        <v>0</v>
      </c>
      <c r="H90" s="3">
        <f>+G90+D90</f>
        <v>1429.6433333333321</v>
      </c>
      <c r="J90" s="3">
        <f>+B90+0.5</f>
        <v>17.5</v>
      </c>
      <c r="K90" s="3">
        <f>+C90</f>
        <v>84.096666666666593</v>
      </c>
      <c r="L90" s="3">
        <f>+J90*K90</f>
        <v>1471.6916666666655</v>
      </c>
      <c r="M90" s="3">
        <f>+J90*1.5</f>
        <v>26.25</v>
      </c>
      <c r="N90" s="3">
        <f>+F90</f>
        <v>0</v>
      </c>
      <c r="O90" s="3">
        <f>+N90*M90</f>
        <v>0</v>
      </c>
      <c r="P90" s="3">
        <f>+L90+O90</f>
        <v>1471.6916666666655</v>
      </c>
      <c r="R90" s="3">
        <f>+P90*0.44/100</f>
        <v>6.4754433333333283</v>
      </c>
      <c r="S90" s="3">
        <f>+P90*0.09</f>
        <v>132.45224999999988</v>
      </c>
      <c r="T90" s="3">
        <f>SUM(P90:S90)</f>
        <v>1610.6193599999986</v>
      </c>
    </row>
    <row r="91" spans="1:20" hidden="1" outlineLevel="2" x14ac:dyDescent="0.25">
      <c r="A91" t="s">
        <v>65</v>
      </c>
      <c r="B91" s="3">
        <v>17</v>
      </c>
      <c r="C91" s="3">
        <v>117.82666666666663</v>
      </c>
      <c r="D91" s="3">
        <f>+B91*C91</f>
        <v>2003.0533333333326</v>
      </c>
      <c r="G91" s="3">
        <f>+E91*F91</f>
        <v>0</v>
      </c>
      <c r="H91" s="3">
        <f>+G91+D91</f>
        <v>2003.0533333333326</v>
      </c>
      <c r="J91" s="3">
        <f>+B91+0.5</f>
        <v>17.5</v>
      </c>
      <c r="K91" s="3">
        <f>+C91</f>
        <v>117.82666666666663</v>
      </c>
      <c r="L91" s="3">
        <f>+J91*K91</f>
        <v>2061.9666666666658</v>
      </c>
      <c r="M91" s="3">
        <f>+J91*1.5</f>
        <v>26.25</v>
      </c>
      <c r="N91" s="3">
        <f>+F91</f>
        <v>0</v>
      </c>
      <c r="O91" s="3">
        <f>+N91*M91</f>
        <v>0</v>
      </c>
      <c r="P91" s="3">
        <f>+L91+O91</f>
        <v>2061.9666666666658</v>
      </c>
      <c r="R91" s="3">
        <f>+P91*0.44/100</f>
        <v>9.0726533333333297</v>
      </c>
      <c r="S91" s="3">
        <f>+P91*0.09</f>
        <v>185.57699999999991</v>
      </c>
      <c r="T91" s="3">
        <f>SUM(P91:S91)</f>
        <v>2256.6163199999987</v>
      </c>
    </row>
    <row r="92" spans="1:20" outlineLevel="1" collapsed="1" x14ac:dyDescent="0.25">
      <c r="A92" s="12" t="s">
        <v>64</v>
      </c>
      <c r="B92" s="10"/>
      <c r="C92" s="10">
        <f>SUBTOTAL(9,C88:C91)</f>
        <v>337.51666666666654</v>
      </c>
      <c r="D92" s="10">
        <f>SUBTOTAL(9,D88:D91)</f>
        <v>5737.783333333331</v>
      </c>
      <c r="E92" s="10"/>
      <c r="F92" s="10">
        <f>SUBTOTAL(9,F88:F91)</f>
        <v>0</v>
      </c>
      <c r="G92" s="10">
        <f>SUBTOTAL(9,G88:G91)</f>
        <v>0</v>
      </c>
      <c r="H92" s="10">
        <f>SUBTOTAL(9,H88:H91)</f>
        <v>5737.783333333331</v>
      </c>
      <c r="I92" s="11"/>
      <c r="J92" s="10"/>
      <c r="K92" s="10">
        <f>SUBTOTAL(9,K88:K91)</f>
        <v>337.51666666666654</v>
      </c>
      <c r="L92" s="10">
        <f>SUBTOTAL(9,L88:L91)</f>
        <v>5906.5416666666642</v>
      </c>
      <c r="M92" s="10"/>
      <c r="N92" s="10">
        <f>SUBTOTAL(9,N88:N91)</f>
        <v>0</v>
      </c>
      <c r="O92" s="10">
        <f>SUBTOTAL(9,O88:O91)</f>
        <v>0</v>
      </c>
      <c r="P92" s="10">
        <f>SUBTOTAL(9,P88:P91)</f>
        <v>5906.5416666666642</v>
      </c>
      <c r="Q92" s="11"/>
      <c r="R92" s="10">
        <f>SUBTOTAL(9,R88:R91)</f>
        <v>25.988783333333323</v>
      </c>
      <c r="S92" s="10">
        <f>SUBTOTAL(9,S88:S91)</f>
        <v>531.58874999999978</v>
      </c>
      <c r="T92" s="10">
        <f>SUBTOTAL(9,T88:T91)</f>
        <v>6464.1191999999974</v>
      </c>
    </row>
    <row r="93" spans="1:20" hidden="1" outlineLevel="2" x14ac:dyDescent="0.25">
      <c r="A93" t="s">
        <v>63</v>
      </c>
      <c r="B93" s="3">
        <v>18.5</v>
      </c>
      <c r="C93" s="3">
        <f>485.576666666667+22.55</f>
        <v>508.12666666666701</v>
      </c>
      <c r="D93" s="3">
        <f>+B93*C93</f>
        <v>9400.3433333333396</v>
      </c>
      <c r="G93" s="3">
        <f>+E93*F93</f>
        <v>0</v>
      </c>
      <c r="H93" s="3">
        <f>+G93+D93</f>
        <v>9400.3433333333396</v>
      </c>
      <c r="J93" s="3">
        <f>+B93+0.5</f>
        <v>19</v>
      </c>
      <c r="K93" s="3">
        <f>+C93</f>
        <v>508.12666666666701</v>
      </c>
      <c r="L93" s="3">
        <f>+J93*K93</f>
        <v>9654.4066666666731</v>
      </c>
      <c r="M93" s="3">
        <f>+J93*1.5</f>
        <v>28.5</v>
      </c>
      <c r="N93" s="3">
        <f>+F93</f>
        <v>0</v>
      </c>
      <c r="O93" s="3">
        <f>+N93*M93</f>
        <v>0</v>
      </c>
      <c r="P93" s="3">
        <f>+L93+O93</f>
        <v>9654.4066666666731</v>
      </c>
      <c r="R93" s="3">
        <f>+P93*3.08/100</f>
        <v>297.35572533333357</v>
      </c>
      <c r="S93" s="3">
        <f>+P93*0.09</f>
        <v>868.8966000000006</v>
      </c>
      <c r="T93" s="3">
        <f>SUM(P93:S93)</f>
        <v>10820.658992000006</v>
      </c>
    </row>
    <row r="94" spans="1:20" outlineLevel="1" collapsed="1" x14ac:dyDescent="0.25">
      <c r="A94" s="12" t="s">
        <v>62</v>
      </c>
      <c r="B94" s="10"/>
      <c r="C94" s="10">
        <f>SUBTOTAL(9,C93:C93)</f>
        <v>508.12666666666701</v>
      </c>
      <c r="D94" s="10">
        <f>SUBTOTAL(9,D93:D93)</f>
        <v>9400.3433333333396</v>
      </c>
      <c r="E94" s="10"/>
      <c r="F94" s="10">
        <f>SUBTOTAL(9,F93:F93)</f>
        <v>0</v>
      </c>
      <c r="G94" s="10">
        <f>SUBTOTAL(9,G93:G93)</f>
        <v>0</v>
      </c>
      <c r="H94" s="10">
        <f>SUBTOTAL(9,H93:H93)</f>
        <v>9400.3433333333396</v>
      </c>
      <c r="I94" s="11"/>
      <c r="J94" s="10"/>
      <c r="K94" s="10">
        <f>SUBTOTAL(9,K93:K93)</f>
        <v>508.12666666666701</v>
      </c>
      <c r="L94" s="10">
        <f>SUBTOTAL(9,L93:L93)</f>
        <v>9654.4066666666731</v>
      </c>
      <c r="M94" s="10"/>
      <c r="N94" s="10">
        <f>SUBTOTAL(9,N93:N93)</f>
        <v>0</v>
      </c>
      <c r="O94" s="10">
        <f>SUBTOTAL(9,O93:O93)</f>
        <v>0</v>
      </c>
      <c r="P94" s="10">
        <f>SUBTOTAL(9,P93:P93)</f>
        <v>9654.4066666666731</v>
      </c>
      <c r="Q94" s="11"/>
      <c r="R94" s="10">
        <f>SUBTOTAL(9,R93:R93)</f>
        <v>297.35572533333357</v>
      </c>
      <c r="S94" s="10">
        <f>SUBTOTAL(9,S93:S93)</f>
        <v>868.8966000000006</v>
      </c>
      <c r="T94" s="10">
        <f>SUBTOTAL(9,T93:T93)</f>
        <v>10820.658992000006</v>
      </c>
    </row>
    <row r="95" spans="1:20" hidden="1" outlineLevel="2" x14ac:dyDescent="0.25">
      <c r="A95" t="s">
        <v>61</v>
      </c>
      <c r="B95" s="3">
        <v>19</v>
      </c>
      <c r="C95" s="3">
        <f>182.523333333333+18.75</f>
        <v>201.273333333333</v>
      </c>
      <c r="D95" s="3">
        <f t="shared" ref="D95:D111" si="39">+B95*C95</f>
        <v>3824.1933333333268</v>
      </c>
      <c r="G95" s="3">
        <f t="shared" ref="G95:G111" si="40">+E95*F95</f>
        <v>0</v>
      </c>
      <c r="H95" s="3">
        <f t="shared" ref="H95:H111" si="41">+G95+D95</f>
        <v>3824.1933333333268</v>
      </c>
      <c r="J95" s="3">
        <f t="shared" ref="J95:J111" si="42">+B95+0.5</f>
        <v>19.5</v>
      </c>
      <c r="K95" s="3">
        <f t="shared" ref="K95:K111" si="43">+C95</f>
        <v>201.273333333333</v>
      </c>
      <c r="L95" s="3">
        <f t="shared" ref="L95:L111" si="44">+J95*K95</f>
        <v>3924.8299999999936</v>
      </c>
      <c r="M95" s="3">
        <f t="shared" ref="M95:M111" si="45">+J95*1.5</f>
        <v>29.25</v>
      </c>
      <c r="N95" s="3">
        <f t="shared" ref="N95:N111" si="46">+F95</f>
        <v>0</v>
      </c>
      <c r="O95" s="3">
        <f t="shared" ref="O95:O111" si="47">+N95*M95</f>
        <v>0</v>
      </c>
      <c r="P95" s="3">
        <f t="shared" ref="P95:P111" si="48">+L95+O95</f>
        <v>3924.8299999999936</v>
      </c>
      <c r="R95" s="3">
        <f t="shared" ref="R95:R111" si="49">+P95*0.44/100</f>
        <v>17.269251999999973</v>
      </c>
      <c r="S95" s="3">
        <f t="shared" ref="S95:S111" si="50">+P95*0.09</f>
        <v>353.23469999999941</v>
      </c>
      <c r="T95" s="3">
        <f t="shared" ref="T95:T111" si="51">SUM(P95:S95)</f>
        <v>4295.3339519999927</v>
      </c>
    </row>
    <row r="96" spans="1:20" hidden="1" outlineLevel="2" x14ac:dyDescent="0.25">
      <c r="A96" t="s">
        <v>61</v>
      </c>
      <c r="B96" s="3">
        <v>17</v>
      </c>
      <c r="C96" s="3">
        <f>277.48+32.07</f>
        <v>309.55</v>
      </c>
      <c r="D96" s="3">
        <f t="shared" si="39"/>
        <v>5262.35</v>
      </c>
      <c r="G96" s="3">
        <f t="shared" si="40"/>
        <v>0</v>
      </c>
      <c r="H96" s="3">
        <f t="shared" si="41"/>
        <v>5262.35</v>
      </c>
      <c r="J96" s="3">
        <f t="shared" si="42"/>
        <v>17.5</v>
      </c>
      <c r="K96" s="3">
        <f t="shared" si="43"/>
        <v>309.55</v>
      </c>
      <c r="L96" s="3">
        <f t="shared" si="44"/>
        <v>5417.125</v>
      </c>
      <c r="M96" s="3">
        <f t="shared" si="45"/>
        <v>26.25</v>
      </c>
      <c r="N96" s="3">
        <f t="shared" si="46"/>
        <v>0</v>
      </c>
      <c r="O96" s="3">
        <f t="shared" si="47"/>
        <v>0</v>
      </c>
      <c r="P96" s="3">
        <f t="shared" si="48"/>
        <v>5417.125</v>
      </c>
      <c r="R96" s="3">
        <f t="shared" si="49"/>
        <v>23.835349999999998</v>
      </c>
      <c r="S96" s="3">
        <f t="shared" si="50"/>
        <v>487.54124999999999</v>
      </c>
      <c r="T96" s="3">
        <f t="shared" si="51"/>
        <v>5928.5016000000005</v>
      </c>
    </row>
    <row r="97" spans="1:20" hidden="1" outlineLevel="2" x14ac:dyDescent="0.25">
      <c r="A97" t="s">
        <v>61</v>
      </c>
      <c r="B97" s="3">
        <v>19</v>
      </c>
      <c r="C97" s="3">
        <v>138.9</v>
      </c>
      <c r="D97" s="3">
        <f t="shared" si="39"/>
        <v>2639.1</v>
      </c>
      <c r="E97" s="3">
        <v>28.5</v>
      </c>
      <c r="F97" s="3">
        <v>0.78</v>
      </c>
      <c r="G97" s="3">
        <f t="shared" si="40"/>
        <v>22.23</v>
      </c>
      <c r="H97" s="3">
        <f t="shared" si="41"/>
        <v>2661.33</v>
      </c>
      <c r="J97" s="3">
        <f t="shared" si="42"/>
        <v>19.5</v>
      </c>
      <c r="K97" s="3">
        <f t="shared" si="43"/>
        <v>138.9</v>
      </c>
      <c r="L97" s="3">
        <f t="shared" si="44"/>
        <v>2708.55</v>
      </c>
      <c r="M97" s="3">
        <f t="shared" si="45"/>
        <v>29.25</v>
      </c>
      <c r="N97" s="3">
        <f t="shared" si="46"/>
        <v>0.78</v>
      </c>
      <c r="O97" s="3">
        <f t="shared" si="47"/>
        <v>22.815000000000001</v>
      </c>
      <c r="P97" s="3">
        <f t="shared" si="48"/>
        <v>2731.3650000000002</v>
      </c>
      <c r="R97" s="3">
        <f t="shared" si="49"/>
        <v>12.018006</v>
      </c>
      <c r="S97" s="3">
        <f t="shared" si="50"/>
        <v>245.82285000000002</v>
      </c>
      <c r="T97" s="3">
        <f t="shared" si="51"/>
        <v>2989.205856</v>
      </c>
    </row>
    <row r="98" spans="1:20" hidden="1" outlineLevel="2" x14ac:dyDescent="0.25">
      <c r="A98" t="s">
        <v>61</v>
      </c>
      <c r="B98" s="3">
        <v>19</v>
      </c>
      <c r="C98" s="3">
        <v>419.83333333333343</v>
      </c>
      <c r="D98" s="3">
        <f t="shared" si="39"/>
        <v>7976.8333333333348</v>
      </c>
      <c r="E98" s="3">
        <v>28.5</v>
      </c>
      <c r="F98" s="3">
        <v>0.88333333333333397</v>
      </c>
      <c r="G98" s="3">
        <f t="shared" si="40"/>
        <v>25.175000000000018</v>
      </c>
      <c r="H98" s="3">
        <f t="shared" si="41"/>
        <v>8002.008333333335</v>
      </c>
      <c r="J98" s="3">
        <f t="shared" si="42"/>
        <v>19.5</v>
      </c>
      <c r="K98" s="3">
        <f t="shared" si="43"/>
        <v>419.83333333333343</v>
      </c>
      <c r="L98" s="3">
        <f t="shared" si="44"/>
        <v>8186.7500000000018</v>
      </c>
      <c r="M98" s="3">
        <f t="shared" si="45"/>
        <v>29.25</v>
      </c>
      <c r="N98" s="3">
        <f t="shared" si="46"/>
        <v>0.88333333333333397</v>
      </c>
      <c r="O98" s="3">
        <f t="shared" si="47"/>
        <v>25.83750000000002</v>
      </c>
      <c r="P98" s="3">
        <f t="shared" si="48"/>
        <v>8212.5875000000015</v>
      </c>
      <c r="R98" s="3">
        <f t="shared" si="49"/>
        <v>36.135385000000007</v>
      </c>
      <c r="S98" s="3">
        <f t="shared" si="50"/>
        <v>739.13287500000013</v>
      </c>
      <c r="T98" s="3">
        <f t="shared" si="51"/>
        <v>8987.8557600000004</v>
      </c>
    </row>
    <row r="99" spans="1:20" hidden="1" outlineLevel="2" x14ac:dyDescent="0.25">
      <c r="A99" t="s">
        <v>61</v>
      </c>
      <c r="B99" s="3">
        <v>19</v>
      </c>
      <c r="C99" s="3">
        <v>176.4</v>
      </c>
      <c r="D99" s="3">
        <f t="shared" si="39"/>
        <v>3351.6</v>
      </c>
      <c r="E99" s="3">
        <v>28.5</v>
      </c>
      <c r="F99" s="3">
        <v>3.52</v>
      </c>
      <c r="G99" s="3">
        <f t="shared" si="40"/>
        <v>100.32000000000001</v>
      </c>
      <c r="H99" s="3">
        <f t="shared" si="41"/>
        <v>3451.92</v>
      </c>
      <c r="J99" s="3">
        <f t="shared" si="42"/>
        <v>19.5</v>
      </c>
      <c r="K99" s="3">
        <f t="shared" si="43"/>
        <v>176.4</v>
      </c>
      <c r="L99" s="3">
        <f t="shared" si="44"/>
        <v>3439.8</v>
      </c>
      <c r="M99" s="3">
        <f t="shared" si="45"/>
        <v>29.25</v>
      </c>
      <c r="N99" s="3">
        <f t="shared" si="46"/>
        <v>3.52</v>
      </c>
      <c r="O99" s="3">
        <f t="shared" si="47"/>
        <v>102.96</v>
      </c>
      <c r="P99" s="3">
        <f t="shared" si="48"/>
        <v>3542.76</v>
      </c>
      <c r="R99" s="3">
        <f t="shared" si="49"/>
        <v>15.588144000000002</v>
      </c>
      <c r="S99" s="3">
        <f t="shared" si="50"/>
        <v>318.84840000000003</v>
      </c>
      <c r="T99" s="3">
        <f t="shared" si="51"/>
        <v>3877.1965439999999</v>
      </c>
    </row>
    <row r="100" spans="1:20" hidden="1" outlineLevel="2" x14ac:dyDescent="0.25">
      <c r="A100" t="s">
        <v>61</v>
      </c>
      <c r="B100" s="3">
        <v>19</v>
      </c>
      <c r="C100" s="3">
        <v>309.28999999999996</v>
      </c>
      <c r="D100" s="3">
        <f t="shared" si="39"/>
        <v>5876.5099999999993</v>
      </c>
      <c r="G100" s="3">
        <f t="shared" si="40"/>
        <v>0</v>
      </c>
      <c r="H100" s="3">
        <f t="shared" si="41"/>
        <v>5876.5099999999993</v>
      </c>
      <c r="J100" s="3">
        <f t="shared" si="42"/>
        <v>19.5</v>
      </c>
      <c r="K100" s="3">
        <f t="shared" si="43"/>
        <v>309.28999999999996</v>
      </c>
      <c r="L100" s="3">
        <f t="shared" si="44"/>
        <v>6031.1549999999988</v>
      </c>
      <c r="M100" s="3">
        <f t="shared" si="45"/>
        <v>29.25</v>
      </c>
      <c r="N100" s="3">
        <f t="shared" si="46"/>
        <v>0</v>
      </c>
      <c r="O100" s="3">
        <f t="shared" si="47"/>
        <v>0</v>
      </c>
      <c r="P100" s="3">
        <f t="shared" si="48"/>
        <v>6031.1549999999988</v>
      </c>
      <c r="R100" s="3">
        <f t="shared" si="49"/>
        <v>26.537081999999995</v>
      </c>
      <c r="S100" s="3">
        <f t="shared" si="50"/>
        <v>542.80394999999987</v>
      </c>
      <c r="T100" s="3">
        <f t="shared" si="51"/>
        <v>6600.4960319999982</v>
      </c>
    </row>
    <row r="101" spans="1:20" hidden="1" outlineLevel="2" x14ac:dyDescent="0.25">
      <c r="A101" t="s">
        <v>61</v>
      </c>
      <c r="B101" s="3">
        <v>19</v>
      </c>
      <c r="C101" s="3">
        <v>417.05666666666667</v>
      </c>
      <c r="D101" s="3">
        <f t="shared" si="39"/>
        <v>7924.0766666666668</v>
      </c>
      <c r="G101" s="3">
        <f t="shared" si="40"/>
        <v>0</v>
      </c>
      <c r="H101" s="3">
        <f t="shared" si="41"/>
        <v>7924.0766666666668</v>
      </c>
      <c r="J101" s="3">
        <f t="shared" si="42"/>
        <v>19.5</v>
      </c>
      <c r="K101" s="3">
        <f t="shared" si="43"/>
        <v>417.05666666666667</v>
      </c>
      <c r="L101" s="3">
        <f t="shared" si="44"/>
        <v>8132.6050000000005</v>
      </c>
      <c r="M101" s="3">
        <f t="shared" si="45"/>
        <v>29.25</v>
      </c>
      <c r="N101" s="3">
        <f t="shared" si="46"/>
        <v>0</v>
      </c>
      <c r="O101" s="3">
        <f t="shared" si="47"/>
        <v>0</v>
      </c>
      <c r="P101" s="3">
        <f t="shared" si="48"/>
        <v>8132.6050000000005</v>
      </c>
      <c r="R101" s="3">
        <f t="shared" si="49"/>
        <v>35.783462000000007</v>
      </c>
      <c r="S101" s="3">
        <f t="shared" si="50"/>
        <v>731.93444999999997</v>
      </c>
      <c r="T101" s="3">
        <f t="shared" si="51"/>
        <v>8900.3229120000015</v>
      </c>
    </row>
    <row r="102" spans="1:20" hidden="1" outlineLevel="2" x14ac:dyDescent="0.25">
      <c r="A102" t="s">
        <v>61</v>
      </c>
      <c r="B102" s="3">
        <v>19</v>
      </c>
      <c r="C102" s="3">
        <v>390.94999999999993</v>
      </c>
      <c r="D102" s="3">
        <f t="shared" si="39"/>
        <v>7428.0499999999984</v>
      </c>
      <c r="E102" s="3">
        <v>28.5</v>
      </c>
      <c r="F102" s="3">
        <v>0.52</v>
      </c>
      <c r="G102" s="3">
        <f t="shared" si="40"/>
        <v>14.82</v>
      </c>
      <c r="H102" s="3">
        <f t="shared" si="41"/>
        <v>7442.8699999999981</v>
      </c>
      <c r="J102" s="3">
        <f t="shared" si="42"/>
        <v>19.5</v>
      </c>
      <c r="K102" s="3">
        <f t="shared" si="43"/>
        <v>390.94999999999993</v>
      </c>
      <c r="L102" s="3">
        <f t="shared" si="44"/>
        <v>7623.5249999999987</v>
      </c>
      <c r="M102" s="3">
        <f t="shared" si="45"/>
        <v>29.25</v>
      </c>
      <c r="N102" s="3">
        <f t="shared" si="46"/>
        <v>0.52</v>
      </c>
      <c r="O102" s="3">
        <f t="shared" si="47"/>
        <v>15.21</v>
      </c>
      <c r="P102" s="3">
        <f t="shared" si="48"/>
        <v>7638.7349999999988</v>
      </c>
      <c r="R102" s="3">
        <f t="shared" si="49"/>
        <v>33.610433999999998</v>
      </c>
      <c r="S102" s="3">
        <f t="shared" si="50"/>
        <v>687.48614999999984</v>
      </c>
      <c r="T102" s="3">
        <f t="shared" si="51"/>
        <v>8359.8315839999996</v>
      </c>
    </row>
    <row r="103" spans="1:20" hidden="1" outlineLevel="2" x14ac:dyDescent="0.25">
      <c r="A103" t="s">
        <v>61</v>
      </c>
      <c r="B103" s="3">
        <v>19</v>
      </c>
      <c r="C103" s="3">
        <v>511.32</v>
      </c>
      <c r="D103" s="3">
        <f t="shared" si="39"/>
        <v>9715.08</v>
      </c>
      <c r="E103" s="3">
        <v>28.5</v>
      </c>
      <c r="F103" s="3">
        <f>3.25333333333333+0.98</f>
        <v>4.2333333333333298</v>
      </c>
      <c r="G103" s="3">
        <f t="shared" si="40"/>
        <v>120.64999999999991</v>
      </c>
      <c r="H103" s="3">
        <f t="shared" si="41"/>
        <v>9835.73</v>
      </c>
      <c r="J103" s="3">
        <f t="shared" si="42"/>
        <v>19.5</v>
      </c>
      <c r="K103" s="3">
        <f t="shared" si="43"/>
        <v>511.32</v>
      </c>
      <c r="L103" s="3">
        <f t="shared" si="44"/>
        <v>9970.74</v>
      </c>
      <c r="M103" s="3">
        <f t="shared" si="45"/>
        <v>29.25</v>
      </c>
      <c r="N103" s="3">
        <f t="shared" si="46"/>
        <v>4.2333333333333298</v>
      </c>
      <c r="O103" s="3">
        <f t="shared" si="47"/>
        <v>123.8249999999999</v>
      </c>
      <c r="P103" s="3">
        <f t="shared" si="48"/>
        <v>10094.565000000001</v>
      </c>
      <c r="R103" s="3">
        <f t="shared" si="49"/>
        <v>44.416086000000007</v>
      </c>
      <c r="S103" s="3">
        <f t="shared" si="50"/>
        <v>908.51085</v>
      </c>
      <c r="T103" s="3">
        <f t="shared" si="51"/>
        <v>11047.491936</v>
      </c>
    </row>
    <row r="104" spans="1:20" hidden="1" outlineLevel="2" x14ac:dyDescent="0.25">
      <c r="A104" t="s">
        <v>61</v>
      </c>
      <c r="B104" s="3">
        <v>19</v>
      </c>
      <c r="C104" s="3">
        <f>370.036666666667+33.63</f>
        <v>403.66666666666697</v>
      </c>
      <c r="D104" s="3">
        <f t="shared" si="39"/>
        <v>7669.6666666666724</v>
      </c>
      <c r="G104" s="3">
        <f t="shared" si="40"/>
        <v>0</v>
      </c>
      <c r="H104" s="3">
        <f t="shared" si="41"/>
        <v>7669.6666666666724</v>
      </c>
      <c r="J104" s="3">
        <f t="shared" si="42"/>
        <v>19.5</v>
      </c>
      <c r="K104" s="3">
        <f t="shared" si="43"/>
        <v>403.66666666666697</v>
      </c>
      <c r="L104" s="3">
        <f t="shared" si="44"/>
        <v>7871.5000000000055</v>
      </c>
      <c r="M104" s="3">
        <f t="shared" si="45"/>
        <v>29.25</v>
      </c>
      <c r="N104" s="3">
        <f t="shared" si="46"/>
        <v>0</v>
      </c>
      <c r="O104" s="3">
        <f t="shared" si="47"/>
        <v>0</v>
      </c>
      <c r="P104" s="3">
        <f t="shared" si="48"/>
        <v>7871.5000000000055</v>
      </c>
      <c r="R104" s="3">
        <f t="shared" si="49"/>
        <v>34.63460000000002</v>
      </c>
      <c r="S104" s="3">
        <f t="shared" si="50"/>
        <v>708.43500000000051</v>
      </c>
      <c r="T104" s="3">
        <f t="shared" si="51"/>
        <v>8614.5696000000062</v>
      </c>
    </row>
    <row r="105" spans="1:20" hidden="1" outlineLevel="2" x14ac:dyDescent="0.25">
      <c r="A105" t="s">
        <v>61</v>
      </c>
      <c r="B105" s="3">
        <v>19</v>
      </c>
      <c r="C105" s="3">
        <v>304.15666666666664</v>
      </c>
      <c r="D105" s="3">
        <f t="shared" si="39"/>
        <v>5778.9766666666665</v>
      </c>
      <c r="G105" s="3">
        <f t="shared" si="40"/>
        <v>0</v>
      </c>
      <c r="H105" s="3">
        <f t="shared" si="41"/>
        <v>5778.9766666666665</v>
      </c>
      <c r="J105" s="3">
        <f t="shared" si="42"/>
        <v>19.5</v>
      </c>
      <c r="K105" s="3">
        <f t="shared" si="43"/>
        <v>304.15666666666664</v>
      </c>
      <c r="L105" s="3">
        <f t="shared" si="44"/>
        <v>5931.0549999999994</v>
      </c>
      <c r="M105" s="3">
        <f t="shared" si="45"/>
        <v>29.25</v>
      </c>
      <c r="N105" s="3">
        <f t="shared" si="46"/>
        <v>0</v>
      </c>
      <c r="O105" s="3">
        <f t="shared" si="47"/>
        <v>0</v>
      </c>
      <c r="P105" s="3">
        <f t="shared" si="48"/>
        <v>5931.0549999999994</v>
      </c>
      <c r="R105" s="3">
        <f t="shared" si="49"/>
        <v>26.096641999999996</v>
      </c>
      <c r="S105" s="3">
        <f t="shared" si="50"/>
        <v>533.79494999999997</v>
      </c>
      <c r="T105" s="3">
        <f t="shared" si="51"/>
        <v>6490.9465920000002</v>
      </c>
    </row>
    <row r="106" spans="1:20" hidden="1" outlineLevel="2" x14ac:dyDescent="0.25">
      <c r="A106" t="s">
        <v>61</v>
      </c>
      <c r="B106" s="3">
        <v>19</v>
      </c>
      <c r="C106" s="3">
        <v>329.25666666666672</v>
      </c>
      <c r="D106" s="3">
        <f t="shared" si="39"/>
        <v>6255.8766666666679</v>
      </c>
      <c r="G106" s="3">
        <f t="shared" si="40"/>
        <v>0</v>
      </c>
      <c r="H106" s="3">
        <f t="shared" si="41"/>
        <v>6255.8766666666679</v>
      </c>
      <c r="J106" s="3">
        <f t="shared" si="42"/>
        <v>19.5</v>
      </c>
      <c r="K106" s="3">
        <f t="shared" si="43"/>
        <v>329.25666666666672</v>
      </c>
      <c r="L106" s="3">
        <f t="shared" si="44"/>
        <v>6420.505000000001</v>
      </c>
      <c r="M106" s="3">
        <f t="shared" si="45"/>
        <v>29.25</v>
      </c>
      <c r="N106" s="3">
        <f t="shared" si="46"/>
        <v>0</v>
      </c>
      <c r="O106" s="3">
        <f t="shared" si="47"/>
        <v>0</v>
      </c>
      <c r="P106" s="3">
        <f t="shared" si="48"/>
        <v>6420.505000000001</v>
      </c>
      <c r="R106" s="3">
        <f t="shared" si="49"/>
        <v>28.250222000000004</v>
      </c>
      <c r="S106" s="3">
        <f t="shared" si="50"/>
        <v>577.84545000000003</v>
      </c>
      <c r="T106" s="3">
        <f t="shared" si="51"/>
        <v>7026.6006720000005</v>
      </c>
    </row>
    <row r="107" spans="1:20" hidden="1" outlineLevel="2" x14ac:dyDescent="0.25">
      <c r="A107" t="s">
        <v>61</v>
      </c>
      <c r="B107" s="3">
        <v>19</v>
      </c>
      <c r="C107" s="3">
        <v>327.65666666666675</v>
      </c>
      <c r="D107" s="3">
        <f t="shared" si="39"/>
        <v>6225.4766666666683</v>
      </c>
      <c r="G107" s="3">
        <f t="shared" si="40"/>
        <v>0</v>
      </c>
      <c r="H107" s="3">
        <f t="shared" si="41"/>
        <v>6225.4766666666683</v>
      </c>
      <c r="J107" s="3">
        <f t="shared" si="42"/>
        <v>19.5</v>
      </c>
      <c r="K107" s="3">
        <f t="shared" si="43"/>
        <v>327.65666666666675</v>
      </c>
      <c r="L107" s="3">
        <f t="shared" si="44"/>
        <v>6389.3050000000021</v>
      </c>
      <c r="M107" s="3">
        <f t="shared" si="45"/>
        <v>29.25</v>
      </c>
      <c r="N107" s="3">
        <f t="shared" si="46"/>
        <v>0</v>
      </c>
      <c r="O107" s="3">
        <f t="shared" si="47"/>
        <v>0</v>
      </c>
      <c r="P107" s="3">
        <f t="shared" si="48"/>
        <v>6389.3050000000021</v>
      </c>
      <c r="R107" s="3">
        <f t="shared" si="49"/>
        <v>28.112942000000007</v>
      </c>
      <c r="S107" s="3">
        <f t="shared" si="50"/>
        <v>575.03745000000015</v>
      </c>
      <c r="T107" s="3">
        <f t="shared" si="51"/>
        <v>6992.4553920000017</v>
      </c>
    </row>
    <row r="108" spans="1:20" hidden="1" outlineLevel="2" x14ac:dyDescent="0.25">
      <c r="A108" t="s">
        <v>61</v>
      </c>
      <c r="B108" s="3">
        <v>19</v>
      </c>
      <c r="C108" s="3">
        <v>296.80333333333334</v>
      </c>
      <c r="D108" s="3">
        <f t="shared" si="39"/>
        <v>5639.2633333333333</v>
      </c>
      <c r="G108" s="3">
        <f t="shared" si="40"/>
        <v>0</v>
      </c>
      <c r="H108" s="3">
        <f t="shared" si="41"/>
        <v>5639.2633333333333</v>
      </c>
      <c r="J108" s="3">
        <f t="shared" si="42"/>
        <v>19.5</v>
      </c>
      <c r="K108" s="3">
        <f t="shared" si="43"/>
        <v>296.80333333333334</v>
      </c>
      <c r="L108" s="3">
        <f t="shared" si="44"/>
        <v>5787.665</v>
      </c>
      <c r="M108" s="3">
        <f t="shared" si="45"/>
        <v>29.25</v>
      </c>
      <c r="N108" s="3">
        <f t="shared" si="46"/>
        <v>0</v>
      </c>
      <c r="O108" s="3">
        <f t="shared" si="47"/>
        <v>0</v>
      </c>
      <c r="P108" s="3">
        <f t="shared" si="48"/>
        <v>5787.665</v>
      </c>
      <c r="R108" s="3">
        <f t="shared" si="49"/>
        <v>25.465726</v>
      </c>
      <c r="S108" s="3">
        <f t="shared" si="50"/>
        <v>520.88985000000002</v>
      </c>
      <c r="T108" s="3">
        <f t="shared" si="51"/>
        <v>6334.0205760000008</v>
      </c>
    </row>
    <row r="109" spans="1:20" hidden="1" outlineLevel="2" x14ac:dyDescent="0.25">
      <c r="A109" t="s">
        <v>61</v>
      </c>
      <c r="B109" s="3">
        <v>18.25</v>
      </c>
      <c r="C109" s="3">
        <v>271.90999999999997</v>
      </c>
      <c r="D109" s="3">
        <f t="shared" si="39"/>
        <v>4962.3574999999992</v>
      </c>
      <c r="G109" s="3">
        <f t="shared" si="40"/>
        <v>0</v>
      </c>
      <c r="H109" s="3">
        <f t="shared" si="41"/>
        <v>4962.3574999999992</v>
      </c>
      <c r="J109" s="3">
        <f t="shared" si="42"/>
        <v>18.75</v>
      </c>
      <c r="K109" s="3">
        <f t="shared" si="43"/>
        <v>271.90999999999997</v>
      </c>
      <c r="L109" s="3">
        <f t="shared" si="44"/>
        <v>5098.3124999999991</v>
      </c>
      <c r="M109" s="3">
        <f t="shared" si="45"/>
        <v>28.125</v>
      </c>
      <c r="N109" s="3">
        <f t="shared" si="46"/>
        <v>0</v>
      </c>
      <c r="O109" s="3">
        <f t="shared" si="47"/>
        <v>0</v>
      </c>
      <c r="P109" s="3">
        <f t="shared" si="48"/>
        <v>5098.3124999999991</v>
      </c>
      <c r="R109" s="3">
        <f t="shared" si="49"/>
        <v>22.432574999999996</v>
      </c>
      <c r="S109" s="3">
        <f t="shared" si="50"/>
        <v>458.84812499999992</v>
      </c>
      <c r="T109" s="3">
        <f t="shared" si="51"/>
        <v>5579.5931999999984</v>
      </c>
    </row>
    <row r="110" spans="1:20" hidden="1" outlineLevel="2" x14ac:dyDescent="0.25">
      <c r="A110" t="s">
        <v>61</v>
      </c>
      <c r="B110" s="3">
        <v>19</v>
      </c>
      <c r="C110" s="3">
        <v>333.43666666666661</v>
      </c>
      <c r="D110" s="3">
        <f t="shared" si="39"/>
        <v>6335.2966666666653</v>
      </c>
      <c r="E110" s="3">
        <v>28.5</v>
      </c>
      <c r="F110" s="3">
        <v>0.43333333333333302</v>
      </c>
      <c r="G110" s="3">
        <f t="shared" si="40"/>
        <v>12.349999999999991</v>
      </c>
      <c r="H110" s="3">
        <f t="shared" si="41"/>
        <v>6347.6466666666656</v>
      </c>
      <c r="J110" s="3">
        <f t="shared" si="42"/>
        <v>19.5</v>
      </c>
      <c r="K110" s="3">
        <f t="shared" si="43"/>
        <v>333.43666666666661</v>
      </c>
      <c r="L110" s="3">
        <f t="shared" si="44"/>
        <v>6502.0149999999985</v>
      </c>
      <c r="M110" s="3">
        <f t="shared" si="45"/>
        <v>29.25</v>
      </c>
      <c r="N110" s="3">
        <f t="shared" si="46"/>
        <v>0.43333333333333302</v>
      </c>
      <c r="O110" s="3">
        <f t="shared" si="47"/>
        <v>12.67499999999999</v>
      </c>
      <c r="P110" s="3">
        <f t="shared" si="48"/>
        <v>6514.6899999999987</v>
      </c>
      <c r="R110" s="3">
        <f t="shared" si="49"/>
        <v>28.664635999999994</v>
      </c>
      <c r="S110" s="3">
        <f t="shared" si="50"/>
        <v>586.32209999999986</v>
      </c>
      <c r="T110" s="3">
        <f t="shared" si="51"/>
        <v>7129.6767359999994</v>
      </c>
    </row>
    <row r="111" spans="1:20" hidden="1" outlineLevel="2" x14ac:dyDescent="0.25">
      <c r="A111" t="s">
        <v>61</v>
      </c>
      <c r="B111" s="3">
        <v>17</v>
      </c>
      <c r="C111" s="3">
        <f>120.35+72.95</f>
        <v>193.3</v>
      </c>
      <c r="D111" s="3">
        <f t="shared" si="39"/>
        <v>3286.1000000000004</v>
      </c>
      <c r="E111" s="3">
        <v>25.5</v>
      </c>
      <c r="F111" s="3">
        <v>2.67</v>
      </c>
      <c r="G111" s="3">
        <f t="shared" si="40"/>
        <v>68.084999999999994</v>
      </c>
      <c r="H111" s="3">
        <f t="shared" si="41"/>
        <v>3354.1850000000004</v>
      </c>
      <c r="J111" s="3">
        <f t="shared" si="42"/>
        <v>17.5</v>
      </c>
      <c r="K111" s="3">
        <f t="shared" si="43"/>
        <v>193.3</v>
      </c>
      <c r="L111" s="3">
        <f t="shared" si="44"/>
        <v>3382.75</v>
      </c>
      <c r="M111" s="3">
        <f t="shared" si="45"/>
        <v>26.25</v>
      </c>
      <c r="N111" s="3">
        <f t="shared" si="46"/>
        <v>2.67</v>
      </c>
      <c r="O111" s="3">
        <f t="shared" si="47"/>
        <v>70.087499999999991</v>
      </c>
      <c r="P111" s="3">
        <f t="shared" si="48"/>
        <v>3452.8375000000001</v>
      </c>
      <c r="R111" s="3">
        <f t="shared" si="49"/>
        <v>15.192485000000001</v>
      </c>
      <c r="S111" s="3">
        <f t="shared" si="50"/>
        <v>310.75537500000002</v>
      </c>
      <c r="T111" s="3">
        <f t="shared" si="51"/>
        <v>3778.7853600000003</v>
      </c>
    </row>
    <row r="112" spans="1:20" outlineLevel="1" collapsed="1" x14ac:dyDescent="0.25">
      <c r="A112" s="12" t="s">
        <v>60</v>
      </c>
      <c r="B112" s="10"/>
      <c r="C112" s="10">
        <f>SUBTOTAL(9,C95:C111)</f>
        <v>5334.76</v>
      </c>
      <c r="D112" s="10">
        <f>SUBTOTAL(9,D95:D111)</f>
        <v>100150.8075</v>
      </c>
      <c r="E112" s="10"/>
      <c r="F112" s="10">
        <f>SUBTOTAL(9,F95:F111)</f>
        <v>13.039999999999997</v>
      </c>
      <c r="G112" s="10">
        <f>SUBTOTAL(9,G95:G111)</f>
        <v>363.62999999999988</v>
      </c>
      <c r="H112" s="10">
        <f>SUBTOTAL(9,H95:H111)</f>
        <v>100514.43749999999</v>
      </c>
      <c r="I112" s="11"/>
      <c r="J112" s="10"/>
      <c r="K112" s="10">
        <f>SUBTOTAL(9,K95:K111)</f>
        <v>5334.76</v>
      </c>
      <c r="L112" s="10">
        <f>SUBTOTAL(9,L95:L111)</f>
        <v>102818.1875</v>
      </c>
      <c r="M112" s="10"/>
      <c r="N112" s="10">
        <f>SUBTOTAL(9,N95:N111)</f>
        <v>13.039999999999997</v>
      </c>
      <c r="O112" s="10">
        <f>SUBTOTAL(9,O95:O111)</f>
        <v>373.40999999999991</v>
      </c>
      <c r="P112" s="10">
        <f>SUBTOTAL(9,P95:P111)</f>
        <v>103191.5975</v>
      </c>
      <c r="Q112" s="11"/>
      <c r="R112" s="10">
        <f>SUBTOTAL(9,R95:R111)</f>
        <v>454.04302899999999</v>
      </c>
      <c r="S112" s="10">
        <f>SUBTOTAL(9,S95:S111)</f>
        <v>9287.243774999999</v>
      </c>
      <c r="T112" s="10">
        <f>SUBTOTAL(9,T95:T111)</f>
        <v>112932.88430399998</v>
      </c>
    </row>
    <row r="113" spans="1:20" hidden="1" outlineLevel="2" x14ac:dyDescent="0.25">
      <c r="A113" t="s">
        <v>59</v>
      </c>
      <c r="B113" s="3">
        <v>19</v>
      </c>
      <c r="C113" s="3">
        <v>590</v>
      </c>
      <c r="D113" s="3">
        <f t="shared" ref="D113:D126" si="52">+B113*C113</f>
        <v>11210</v>
      </c>
      <c r="E113" s="3">
        <v>28.5</v>
      </c>
      <c r="F113" s="3">
        <v>16</v>
      </c>
      <c r="G113" s="3">
        <f t="shared" ref="G113:G126" si="53">+E113*F113</f>
        <v>456</v>
      </c>
      <c r="H113" s="3">
        <f t="shared" ref="H113:H126" si="54">+G113+D113</f>
        <v>11666</v>
      </c>
      <c r="J113" s="3">
        <f t="shared" ref="J113:J126" si="55">+B113+0.5</f>
        <v>19.5</v>
      </c>
      <c r="K113" s="3">
        <f t="shared" ref="K113:K126" si="56">+C113</f>
        <v>590</v>
      </c>
      <c r="L113" s="3">
        <f t="shared" ref="L113:L126" si="57">+J113*K113</f>
        <v>11505</v>
      </c>
      <c r="M113" s="3">
        <f t="shared" ref="M113:M126" si="58">+J113*1.5</f>
        <v>29.25</v>
      </c>
      <c r="N113" s="3">
        <f t="shared" ref="N113:N126" si="59">+F113</f>
        <v>16</v>
      </c>
      <c r="O113" s="3">
        <f t="shared" ref="O113:O126" si="60">+N113*M113</f>
        <v>468</v>
      </c>
      <c r="P113" s="3">
        <f t="shared" ref="P113:P126" si="61">+L113+O113</f>
        <v>11973</v>
      </c>
      <c r="R113" s="3">
        <f t="shared" ref="R113:R126" si="62">+P113*3.41/100</f>
        <v>408.27929999999998</v>
      </c>
      <c r="S113" s="3">
        <f t="shared" ref="S113:S126" si="63">+P113*0.09</f>
        <v>1077.57</v>
      </c>
      <c r="T113" s="3">
        <f t="shared" ref="T113:T126" si="64">SUM(P113:S113)</f>
        <v>13458.8493</v>
      </c>
    </row>
    <row r="114" spans="1:20" hidden="1" outlineLevel="2" x14ac:dyDescent="0.25">
      <c r="A114" t="s">
        <v>59</v>
      </c>
      <c r="B114" s="3">
        <v>19</v>
      </c>
      <c r="C114" s="3">
        <v>14</v>
      </c>
      <c r="D114" s="3">
        <f t="shared" si="52"/>
        <v>266</v>
      </c>
      <c r="G114" s="3">
        <f t="shared" si="53"/>
        <v>0</v>
      </c>
      <c r="H114" s="3">
        <f t="shared" si="54"/>
        <v>266</v>
      </c>
      <c r="J114" s="3">
        <f t="shared" si="55"/>
        <v>19.5</v>
      </c>
      <c r="K114" s="3">
        <f t="shared" si="56"/>
        <v>14</v>
      </c>
      <c r="L114" s="3">
        <f t="shared" si="57"/>
        <v>273</v>
      </c>
      <c r="M114" s="3">
        <f t="shared" si="58"/>
        <v>29.25</v>
      </c>
      <c r="N114" s="3">
        <f t="shared" si="59"/>
        <v>0</v>
      </c>
      <c r="O114" s="3">
        <f t="shared" si="60"/>
        <v>0</v>
      </c>
      <c r="P114" s="3">
        <f t="shared" si="61"/>
        <v>273</v>
      </c>
      <c r="R114" s="3">
        <f t="shared" si="62"/>
        <v>9.3093000000000004</v>
      </c>
      <c r="S114" s="3">
        <f t="shared" si="63"/>
        <v>24.57</v>
      </c>
      <c r="T114" s="3">
        <f t="shared" si="64"/>
        <v>306.8793</v>
      </c>
    </row>
    <row r="115" spans="1:20" hidden="1" outlineLevel="2" x14ac:dyDescent="0.25">
      <c r="A115" t="s">
        <v>59</v>
      </c>
      <c r="B115" s="3">
        <v>19</v>
      </c>
      <c r="C115" s="3">
        <v>615</v>
      </c>
      <c r="D115" s="3">
        <f t="shared" si="52"/>
        <v>11685</v>
      </c>
      <c r="E115" s="3">
        <v>28.5</v>
      </c>
      <c r="F115" s="3">
        <v>8</v>
      </c>
      <c r="G115" s="3">
        <f t="shared" si="53"/>
        <v>228</v>
      </c>
      <c r="H115" s="3">
        <f t="shared" si="54"/>
        <v>11913</v>
      </c>
      <c r="J115" s="3">
        <f t="shared" si="55"/>
        <v>19.5</v>
      </c>
      <c r="K115" s="3">
        <f t="shared" si="56"/>
        <v>615</v>
      </c>
      <c r="L115" s="3">
        <f t="shared" si="57"/>
        <v>11992.5</v>
      </c>
      <c r="M115" s="3">
        <f t="shared" si="58"/>
        <v>29.25</v>
      </c>
      <c r="N115" s="3">
        <f t="shared" si="59"/>
        <v>8</v>
      </c>
      <c r="O115" s="3">
        <f t="shared" si="60"/>
        <v>234</v>
      </c>
      <c r="P115" s="3">
        <f t="shared" si="61"/>
        <v>12226.5</v>
      </c>
      <c r="R115" s="3">
        <f t="shared" si="62"/>
        <v>416.92365000000007</v>
      </c>
      <c r="S115" s="3">
        <f t="shared" si="63"/>
        <v>1100.385</v>
      </c>
      <c r="T115" s="3">
        <f t="shared" si="64"/>
        <v>13743.808650000001</v>
      </c>
    </row>
    <row r="116" spans="1:20" hidden="1" outlineLevel="2" x14ac:dyDescent="0.25">
      <c r="A116" t="s">
        <v>59</v>
      </c>
      <c r="B116" s="3">
        <v>19</v>
      </c>
      <c r="C116" s="3">
        <v>1097</v>
      </c>
      <c r="D116" s="3">
        <f t="shared" si="52"/>
        <v>20843</v>
      </c>
      <c r="E116" s="3">
        <v>28.5</v>
      </c>
      <c r="F116" s="3">
        <v>34.75</v>
      </c>
      <c r="G116" s="3">
        <f t="shared" si="53"/>
        <v>990.375</v>
      </c>
      <c r="H116" s="3">
        <f t="shared" si="54"/>
        <v>21833.375</v>
      </c>
      <c r="J116" s="3">
        <f t="shared" si="55"/>
        <v>19.5</v>
      </c>
      <c r="K116" s="3">
        <f t="shared" si="56"/>
        <v>1097</v>
      </c>
      <c r="L116" s="3">
        <f t="shared" si="57"/>
        <v>21391.5</v>
      </c>
      <c r="M116" s="3">
        <f t="shared" si="58"/>
        <v>29.25</v>
      </c>
      <c r="N116" s="3">
        <f t="shared" si="59"/>
        <v>34.75</v>
      </c>
      <c r="O116" s="3">
        <f t="shared" si="60"/>
        <v>1016.4375</v>
      </c>
      <c r="P116" s="3">
        <f t="shared" si="61"/>
        <v>22407.9375</v>
      </c>
      <c r="R116" s="3">
        <f t="shared" si="62"/>
        <v>764.11066875000006</v>
      </c>
      <c r="S116" s="3">
        <f t="shared" si="63"/>
        <v>2016.714375</v>
      </c>
      <c r="T116" s="3">
        <f t="shared" si="64"/>
        <v>25188.762543749999</v>
      </c>
    </row>
    <row r="117" spans="1:20" hidden="1" outlineLevel="2" x14ac:dyDescent="0.25">
      <c r="A117" t="s">
        <v>59</v>
      </c>
      <c r="B117" s="3">
        <v>19</v>
      </c>
      <c r="C117" s="3">
        <v>695</v>
      </c>
      <c r="D117" s="3">
        <f t="shared" si="52"/>
        <v>13205</v>
      </c>
      <c r="E117" s="3">
        <v>28.5</v>
      </c>
      <c r="F117" s="3">
        <v>15.75</v>
      </c>
      <c r="G117" s="3">
        <f t="shared" si="53"/>
        <v>448.875</v>
      </c>
      <c r="H117" s="3">
        <f t="shared" si="54"/>
        <v>13653.875</v>
      </c>
      <c r="J117" s="3">
        <f t="shared" si="55"/>
        <v>19.5</v>
      </c>
      <c r="K117" s="3">
        <f t="shared" si="56"/>
        <v>695</v>
      </c>
      <c r="L117" s="3">
        <f t="shared" si="57"/>
        <v>13552.5</v>
      </c>
      <c r="M117" s="3">
        <f t="shared" si="58"/>
        <v>29.25</v>
      </c>
      <c r="N117" s="3">
        <f t="shared" si="59"/>
        <v>15.75</v>
      </c>
      <c r="O117" s="3">
        <f t="shared" si="60"/>
        <v>460.6875</v>
      </c>
      <c r="P117" s="3">
        <f t="shared" si="61"/>
        <v>14013.1875</v>
      </c>
      <c r="R117" s="3">
        <f t="shared" si="62"/>
        <v>477.84969375000003</v>
      </c>
      <c r="S117" s="3">
        <f t="shared" si="63"/>
        <v>1261.1868749999999</v>
      </c>
      <c r="T117" s="3">
        <f t="shared" si="64"/>
        <v>15752.22406875</v>
      </c>
    </row>
    <row r="118" spans="1:20" hidden="1" outlineLevel="2" x14ac:dyDescent="0.25">
      <c r="A118" t="s">
        <v>59</v>
      </c>
      <c r="B118" s="3">
        <v>19</v>
      </c>
      <c r="C118" s="3">
        <v>664</v>
      </c>
      <c r="D118" s="3">
        <f t="shared" si="52"/>
        <v>12616</v>
      </c>
      <c r="E118" s="3">
        <v>28.5</v>
      </c>
      <c r="F118" s="3">
        <v>17</v>
      </c>
      <c r="G118" s="3">
        <f t="shared" si="53"/>
        <v>484.5</v>
      </c>
      <c r="H118" s="3">
        <f t="shared" si="54"/>
        <v>13100.5</v>
      </c>
      <c r="J118" s="3">
        <f t="shared" si="55"/>
        <v>19.5</v>
      </c>
      <c r="K118" s="3">
        <f t="shared" si="56"/>
        <v>664</v>
      </c>
      <c r="L118" s="3">
        <f t="shared" si="57"/>
        <v>12948</v>
      </c>
      <c r="M118" s="3">
        <f t="shared" si="58"/>
        <v>29.25</v>
      </c>
      <c r="N118" s="3">
        <f t="shared" si="59"/>
        <v>17</v>
      </c>
      <c r="O118" s="3">
        <f t="shared" si="60"/>
        <v>497.25</v>
      </c>
      <c r="P118" s="3">
        <f t="shared" si="61"/>
        <v>13445.25</v>
      </c>
      <c r="R118" s="3">
        <f t="shared" si="62"/>
        <v>458.48302500000005</v>
      </c>
      <c r="S118" s="3">
        <f t="shared" si="63"/>
        <v>1210.0725</v>
      </c>
      <c r="T118" s="3">
        <f t="shared" si="64"/>
        <v>15113.805525</v>
      </c>
    </row>
    <row r="119" spans="1:20" hidden="1" outlineLevel="2" x14ac:dyDescent="0.25">
      <c r="A119" t="s">
        <v>59</v>
      </c>
      <c r="B119" s="3">
        <v>19</v>
      </c>
      <c r="C119" s="3">
        <v>777.25</v>
      </c>
      <c r="D119" s="3">
        <f t="shared" si="52"/>
        <v>14767.75</v>
      </c>
      <c r="E119" s="3">
        <v>28.5</v>
      </c>
      <c r="F119" s="3">
        <v>26.5</v>
      </c>
      <c r="G119" s="3">
        <f t="shared" si="53"/>
        <v>755.25</v>
      </c>
      <c r="H119" s="3">
        <f t="shared" si="54"/>
        <v>15523</v>
      </c>
      <c r="J119" s="3">
        <f t="shared" si="55"/>
        <v>19.5</v>
      </c>
      <c r="K119" s="3">
        <f t="shared" si="56"/>
        <v>777.25</v>
      </c>
      <c r="L119" s="3">
        <f t="shared" si="57"/>
        <v>15156.375</v>
      </c>
      <c r="M119" s="3">
        <f t="shared" si="58"/>
        <v>29.25</v>
      </c>
      <c r="N119" s="3">
        <f t="shared" si="59"/>
        <v>26.5</v>
      </c>
      <c r="O119" s="3">
        <f t="shared" si="60"/>
        <v>775.125</v>
      </c>
      <c r="P119" s="3">
        <f t="shared" si="61"/>
        <v>15931.5</v>
      </c>
      <c r="R119" s="3">
        <f t="shared" si="62"/>
        <v>543.26414999999997</v>
      </c>
      <c r="S119" s="3">
        <f t="shared" si="63"/>
        <v>1433.835</v>
      </c>
      <c r="T119" s="3">
        <f t="shared" si="64"/>
        <v>17908.599149999998</v>
      </c>
    </row>
    <row r="120" spans="1:20" hidden="1" outlineLevel="2" x14ac:dyDescent="0.25">
      <c r="A120" t="s">
        <v>59</v>
      </c>
      <c r="B120" s="3">
        <v>19</v>
      </c>
      <c r="C120" s="3">
        <v>665</v>
      </c>
      <c r="D120" s="3">
        <f t="shared" si="52"/>
        <v>12635</v>
      </c>
      <c r="E120" s="3">
        <v>28.5</v>
      </c>
      <c r="F120" s="3">
        <v>16.25</v>
      </c>
      <c r="G120" s="3">
        <f t="shared" si="53"/>
        <v>463.125</v>
      </c>
      <c r="H120" s="3">
        <f t="shared" si="54"/>
        <v>13098.125</v>
      </c>
      <c r="J120" s="3">
        <f t="shared" si="55"/>
        <v>19.5</v>
      </c>
      <c r="K120" s="3">
        <f t="shared" si="56"/>
        <v>665</v>
      </c>
      <c r="L120" s="3">
        <f t="shared" si="57"/>
        <v>12967.5</v>
      </c>
      <c r="M120" s="3">
        <f t="shared" si="58"/>
        <v>29.25</v>
      </c>
      <c r="N120" s="3">
        <f t="shared" si="59"/>
        <v>16.25</v>
      </c>
      <c r="O120" s="3">
        <f t="shared" si="60"/>
        <v>475.3125</v>
      </c>
      <c r="P120" s="3">
        <f t="shared" si="61"/>
        <v>13442.8125</v>
      </c>
      <c r="R120" s="3">
        <f t="shared" si="62"/>
        <v>458.39990624999996</v>
      </c>
      <c r="S120" s="3">
        <f t="shared" si="63"/>
        <v>1209.8531249999999</v>
      </c>
      <c r="T120" s="3">
        <f t="shared" si="64"/>
        <v>15111.06553125</v>
      </c>
    </row>
    <row r="121" spans="1:20" hidden="1" outlineLevel="2" x14ac:dyDescent="0.25">
      <c r="A121" t="s">
        <v>59</v>
      </c>
      <c r="B121" s="3">
        <v>19.25</v>
      </c>
      <c r="C121" s="3">
        <v>311.33333333333331</v>
      </c>
      <c r="D121" s="3">
        <f t="shared" si="52"/>
        <v>5993.1666666666661</v>
      </c>
      <c r="E121" s="3">
        <v>28.88</v>
      </c>
      <c r="F121" s="3">
        <v>18</v>
      </c>
      <c r="G121" s="3">
        <f t="shared" si="53"/>
        <v>519.84</v>
      </c>
      <c r="H121" s="3">
        <f t="shared" si="54"/>
        <v>6513.0066666666662</v>
      </c>
      <c r="J121" s="3">
        <f t="shared" si="55"/>
        <v>19.75</v>
      </c>
      <c r="K121" s="3">
        <f t="shared" si="56"/>
        <v>311.33333333333331</v>
      </c>
      <c r="L121" s="3">
        <f t="shared" si="57"/>
        <v>6148.833333333333</v>
      </c>
      <c r="M121" s="3">
        <f t="shared" si="58"/>
        <v>29.625</v>
      </c>
      <c r="N121" s="3">
        <f t="shared" si="59"/>
        <v>18</v>
      </c>
      <c r="O121" s="3">
        <f t="shared" si="60"/>
        <v>533.25</v>
      </c>
      <c r="P121" s="3">
        <f t="shared" si="61"/>
        <v>6682.083333333333</v>
      </c>
      <c r="R121" s="3">
        <f t="shared" si="62"/>
        <v>227.85904166666668</v>
      </c>
      <c r="S121" s="3">
        <f t="shared" si="63"/>
        <v>601.38749999999993</v>
      </c>
      <c r="T121" s="3">
        <f t="shared" si="64"/>
        <v>7511.3298749999994</v>
      </c>
    </row>
    <row r="122" spans="1:20" hidden="1" outlineLevel="2" x14ac:dyDescent="0.25">
      <c r="A122" t="s">
        <v>59</v>
      </c>
      <c r="B122" s="3">
        <v>19</v>
      </c>
      <c r="C122" s="3">
        <v>665</v>
      </c>
      <c r="D122" s="3">
        <f t="shared" si="52"/>
        <v>12635</v>
      </c>
      <c r="E122" s="3">
        <v>28.5</v>
      </c>
      <c r="F122" s="3">
        <v>14.25</v>
      </c>
      <c r="G122" s="3">
        <f t="shared" si="53"/>
        <v>406.125</v>
      </c>
      <c r="H122" s="3">
        <f t="shared" si="54"/>
        <v>13041.125</v>
      </c>
      <c r="J122" s="3">
        <f t="shared" si="55"/>
        <v>19.5</v>
      </c>
      <c r="K122" s="3">
        <f t="shared" si="56"/>
        <v>665</v>
      </c>
      <c r="L122" s="3">
        <f t="shared" si="57"/>
        <v>12967.5</v>
      </c>
      <c r="M122" s="3">
        <f t="shared" si="58"/>
        <v>29.25</v>
      </c>
      <c r="N122" s="3">
        <f t="shared" si="59"/>
        <v>14.25</v>
      </c>
      <c r="O122" s="3">
        <f t="shared" si="60"/>
        <v>416.8125</v>
      </c>
      <c r="P122" s="3">
        <f t="shared" si="61"/>
        <v>13384.3125</v>
      </c>
      <c r="R122" s="3">
        <f t="shared" si="62"/>
        <v>456.40505625000003</v>
      </c>
      <c r="S122" s="3">
        <f t="shared" si="63"/>
        <v>1204.588125</v>
      </c>
      <c r="T122" s="3">
        <f t="shared" si="64"/>
        <v>15045.30568125</v>
      </c>
    </row>
    <row r="123" spans="1:20" hidden="1" outlineLevel="2" x14ac:dyDescent="0.25">
      <c r="A123" t="s">
        <v>59</v>
      </c>
      <c r="B123" s="3">
        <v>19</v>
      </c>
      <c r="C123" s="3">
        <v>705</v>
      </c>
      <c r="D123" s="3">
        <f t="shared" si="52"/>
        <v>13395</v>
      </c>
      <c r="E123" s="3">
        <v>28.5</v>
      </c>
      <c r="F123" s="3">
        <v>16.75</v>
      </c>
      <c r="G123" s="3">
        <f t="shared" si="53"/>
        <v>477.375</v>
      </c>
      <c r="H123" s="3">
        <f t="shared" si="54"/>
        <v>13872.375</v>
      </c>
      <c r="J123" s="3">
        <f t="shared" si="55"/>
        <v>19.5</v>
      </c>
      <c r="K123" s="3">
        <f t="shared" si="56"/>
        <v>705</v>
      </c>
      <c r="L123" s="3">
        <f t="shared" si="57"/>
        <v>13747.5</v>
      </c>
      <c r="M123" s="3">
        <f t="shared" si="58"/>
        <v>29.25</v>
      </c>
      <c r="N123" s="3">
        <f t="shared" si="59"/>
        <v>16.75</v>
      </c>
      <c r="O123" s="3">
        <f t="shared" si="60"/>
        <v>489.9375</v>
      </c>
      <c r="P123" s="3">
        <f t="shared" si="61"/>
        <v>14237.4375</v>
      </c>
      <c r="R123" s="3">
        <f t="shared" si="62"/>
        <v>485.49661875000004</v>
      </c>
      <c r="S123" s="3">
        <f t="shared" si="63"/>
        <v>1281.369375</v>
      </c>
      <c r="T123" s="3">
        <f t="shared" si="64"/>
        <v>16004.30349375</v>
      </c>
    </row>
    <row r="124" spans="1:20" hidden="1" outlineLevel="2" x14ac:dyDescent="0.25">
      <c r="A124" t="s">
        <v>59</v>
      </c>
      <c r="B124" s="3">
        <v>19.25</v>
      </c>
      <c r="C124" s="3">
        <v>623</v>
      </c>
      <c r="D124" s="3">
        <f t="shared" si="52"/>
        <v>11992.75</v>
      </c>
      <c r="E124" s="3">
        <v>28.88</v>
      </c>
      <c r="F124" s="3">
        <v>18.75</v>
      </c>
      <c r="G124" s="3">
        <f t="shared" si="53"/>
        <v>541.5</v>
      </c>
      <c r="H124" s="3">
        <f t="shared" si="54"/>
        <v>12534.25</v>
      </c>
      <c r="J124" s="3">
        <f t="shared" si="55"/>
        <v>19.75</v>
      </c>
      <c r="K124" s="3">
        <f t="shared" si="56"/>
        <v>623</v>
      </c>
      <c r="L124" s="3">
        <f t="shared" si="57"/>
        <v>12304.25</v>
      </c>
      <c r="M124" s="3">
        <f t="shared" si="58"/>
        <v>29.625</v>
      </c>
      <c r="N124" s="3">
        <f t="shared" si="59"/>
        <v>18.75</v>
      </c>
      <c r="O124" s="3">
        <f t="shared" si="60"/>
        <v>555.46875</v>
      </c>
      <c r="P124" s="3">
        <f t="shared" si="61"/>
        <v>12859.71875</v>
      </c>
      <c r="R124" s="3">
        <f t="shared" si="62"/>
        <v>438.51640937500002</v>
      </c>
      <c r="S124" s="3">
        <f t="shared" si="63"/>
        <v>1157.3746874999999</v>
      </c>
      <c r="T124" s="3">
        <f t="shared" si="64"/>
        <v>14455.609846875001</v>
      </c>
    </row>
    <row r="125" spans="1:20" hidden="1" outlineLevel="2" x14ac:dyDescent="0.25">
      <c r="A125" t="s">
        <v>59</v>
      </c>
      <c r="B125" s="3">
        <v>19.25</v>
      </c>
      <c r="C125" s="3">
        <v>623.58333333333326</v>
      </c>
      <c r="D125" s="3">
        <f t="shared" si="52"/>
        <v>12003.979166666666</v>
      </c>
      <c r="E125" s="3">
        <v>28.88</v>
      </c>
      <c r="F125" s="3">
        <v>15.3333333333333</v>
      </c>
      <c r="G125" s="3">
        <f t="shared" si="53"/>
        <v>442.82666666666569</v>
      </c>
      <c r="H125" s="3">
        <f t="shared" si="54"/>
        <v>12446.805833333332</v>
      </c>
      <c r="J125" s="3">
        <f t="shared" si="55"/>
        <v>19.75</v>
      </c>
      <c r="K125" s="3">
        <f t="shared" si="56"/>
        <v>623.58333333333326</v>
      </c>
      <c r="L125" s="3">
        <f t="shared" si="57"/>
        <v>12315.770833333332</v>
      </c>
      <c r="M125" s="3">
        <f t="shared" si="58"/>
        <v>29.625</v>
      </c>
      <c r="N125" s="3">
        <f t="shared" si="59"/>
        <v>15.3333333333333</v>
      </c>
      <c r="O125" s="3">
        <f t="shared" si="60"/>
        <v>454.24999999999903</v>
      </c>
      <c r="P125" s="3">
        <f t="shared" si="61"/>
        <v>12770.02083333333</v>
      </c>
      <c r="R125" s="3">
        <f t="shared" si="62"/>
        <v>435.4577104166666</v>
      </c>
      <c r="S125" s="3">
        <f t="shared" si="63"/>
        <v>1149.3018749999997</v>
      </c>
      <c r="T125" s="3">
        <f t="shared" si="64"/>
        <v>14354.780418749997</v>
      </c>
    </row>
    <row r="126" spans="1:20" hidden="1" outlineLevel="2" x14ac:dyDescent="0.25">
      <c r="A126" t="s">
        <v>59</v>
      </c>
      <c r="B126" s="3">
        <v>19</v>
      </c>
      <c r="C126" s="3">
        <v>729</v>
      </c>
      <c r="D126" s="3">
        <f t="shared" si="52"/>
        <v>13851</v>
      </c>
      <c r="E126" s="3">
        <v>28.5</v>
      </c>
      <c r="F126" s="3">
        <v>20.5</v>
      </c>
      <c r="G126" s="3">
        <f t="shared" si="53"/>
        <v>584.25</v>
      </c>
      <c r="H126" s="3">
        <f t="shared" si="54"/>
        <v>14435.25</v>
      </c>
      <c r="J126" s="3">
        <f t="shared" si="55"/>
        <v>19.5</v>
      </c>
      <c r="K126" s="3">
        <f t="shared" si="56"/>
        <v>729</v>
      </c>
      <c r="L126" s="3">
        <f t="shared" si="57"/>
        <v>14215.5</v>
      </c>
      <c r="M126" s="3">
        <f t="shared" si="58"/>
        <v>29.25</v>
      </c>
      <c r="N126" s="3">
        <f t="shared" si="59"/>
        <v>20.5</v>
      </c>
      <c r="O126" s="3">
        <f t="shared" si="60"/>
        <v>599.625</v>
      </c>
      <c r="P126" s="3">
        <f t="shared" si="61"/>
        <v>14815.125</v>
      </c>
      <c r="R126" s="3">
        <f t="shared" si="62"/>
        <v>505.19576250000006</v>
      </c>
      <c r="S126" s="3">
        <f t="shared" si="63"/>
        <v>1333.3612499999999</v>
      </c>
      <c r="T126" s="3">
        <f t="shared" si="64"/>
        <v>16653.682012500001</v>
      </c>
    </row>
    <row r="127" spans="1:20" outlineLevel="1" collapsed="1" x14ac:dyDescent="0.25">
      <c r="A127" s="12" t="s">
        <v>58</v>
      </c>
      <c r="B127" s="10"/>
      <c r="C127" s="10">
        <f>SUBTOTAL(9,C113:C126)</f>
        <v>8774.1666666666661</v>
      </c>
      <c r="D127" s="10">
        <f>SUBTOTAL(9,D113:D126)</f>
        <v>167098.64583333334</v>
      </c>
      <c r="E127" s="10"/>
      <c r="F127" s="10">
        <f>SUBTOTAL(9,F113:F126)</f>
        <v>237.83333333333331</v>
      </c>
      <c r="G127" s="10">
        <f>SUBTOTAL(9,G113:G126)</f>
        <v>6798.0416666666661</v>
      </c>
      <c r="H127" s="10">
        <f>SUBTOTAL(9,H113:H126)</f>
        <v>173896.6875</v>
      </c>
      <c r="I127" s="11"/>
      <c r="J127" s="10"/>
      <c r="K127" s="10">
        <f>SUBTOTAL(9,K113:K126)</f>
        <v>8774.1666666666661</v>
      </c>
      <c r="L127" s="10">
        <f>SUBTOTAL(9,L113:L126)</f>
        <v>171485.72916666666</v>
      </c>
      <c r="M127" s="10"/>
      <c r="N127" s="10">
        <f>SUBTOTAL(9,N113:N126)</f>
        <v>237.83333333333331</v>
      </c>
      <c r="O127" s="10">
        <f>SUBTOTAL(9,O113:O126)</f>
        <v>6976.1562499999991</v>
      </c>
      <c r="P127" s="10">
        <f>SUBTOTAL(9,P113:P126)</f>
        <v>178461.88541666666</v>
      </c>
      <c r="Q127" s="11"/>
      <c r="R127" s="10">
        <f>SUBTOTAL(9,R113:R126)</f>
        <v>6085.5502927083335</v>
      </c>
      <c r="S127" s="10">
        <f>SUBTOTAL(9,S113:S126)</f>
        <v>16061.569687499999</v>
      </c>
      <c r="T127" s="10">
        <f>SUBTOTAL(9,T113:T126)</f>
        <v>200609.005396875</v>
      </c>
    </row>
    <row r="128" spans="1:20" x14ac:dyDescent="0.25">
      <c r="A128" s="12" t="s">
        <v>50</v>
      </c>
      <c r="B128" s="10"/>
      <c r="C128" s="10">
        <f>SUBTOTAL(9,C3:C126)</f>
        <v>40439.82666666669</v>
      </c>
      <c r="D128" s="10">
        <f>SUBTOTAL(9,D3:D126)</f>
        <v>784903.76999999979</v>
      </c>
      <c r="E128" s="10"/>
      <c r="F128" s="10">
        <f>SUBTOTAL(9,F3:F126)</f>
        <v>1389.2133333333329</v>
      </c>
      <c r="G128" s="10">
        <f>SUBTOTAL(9,G3:G126)</f>
        <v>41381.11232</v>
      </c>
      <c r="H128" s="10">
        <f>SUBTOTAL(9,H3:H126)</f>
        <v>826284.88231999998</v>
      </c>
      <c r="I128" s="11"/>
      <c r="J128" s="10"/>
      <c r="K128" s="10">
        <f>SUBTOTAL(9,K3:K126)</f>
        <v>40439.82666666669</v>
      </c>
      <c r="L128" s="10">
        <f>SUBTOTAL(9,L3:L126)</f>
        <v>805123.68333333381</v>
      </c>
      <c r="M128" s="10"/>
      <c r="N128" s="10">
        <f>SUBTOTAL(9,N3:N126)</f>
        <v>1389.2133333333329</v>
      </c>
      <c r="O128" s="10">
        <f>SUBTOTAL(9,O3:O126)</f>
        <v>42435.497500000005</v>
      </c>
      <c r="P128" s="10">
        <f>SUBTOTAL(9,P3:P126)</f>
        <v>847559.18083333352</v>
      </c>
      <c r="Q128" s="11"/>
      <c r="R128" s="10">
        <f>SUBTOTAL(9,R3:R126)</f>
        <v>23667.152780041666</v>
      </c>
      <c r="S128" s="10">
        <f>SUBTOTAL(9,S3:S126)</f>
        <v>76280.326275000014</v>
      </c>
      <c r="T128" s="10">
        <f>SUBTOTAL(9,T3:T126)</f>
        <v>947506.65988837508</v>
      </c>
    </row>
    <row r="143" spans="4:12" x14ac:dyDescent="0.25">
      <c r="D143" s="3">
        <f t="shared" ref="D143:D174" si="65">+B143*C143</f>
        <v>0</v>
      </c>
      <c r="L143" s="3">
        <f t="shared" ref="L143:L174" si="66">+J143*K143</f>
        <v>0</v>
      </c>
    </row>
    <row r="144" spans="4:12" x14ac:dyDescent="0.25">
      <c r="D144" s="3">
        <f t="shared" si="65"/>
        <v>0</v>
      </c>
      <c r="L144" s="3">
        <f t="shared" si="66"/>
        <v>0</v>
      </c>
    </row>
    <row r="145" spans="4:12" x14ac:dyDescent="0.25">
      <c r="D145" s="3">
        <f t="shared" si="65"/>
        <v>0</v>
      </c>
      <c r="L145" s="3">
        <f t="shared" si="66"/>
        <v>0</v>
      </c>
    </row>
    <row r="146" spans="4:12" x14ac:dyDescent="0.25">
      <c r="D146" s="3">
        <f t="shared" si="65"/>
        <v>0</v>
      </c>
      <c r="L146" s="3">
        <f t="shared" si="66"/>
        <v>0</v>
      </c>
    </row>
    <row r="147" spans="4:12" x14ac:dyDescent="0.25">
      <c r="D147" s="3">
        <f t="shared" si="65"/>
        <v>0</v>
      </c>
      <c r="L147" s="3">
        <f t="shared" si="66"/>
        <v>0</v>
      </c>
    </row>
    <row r="148" spans="4:12" x14ac:dyDescent="0.25">
      <c r="D148" s="3">
        <f t="shared" si="65"/>
        <v>0</v>
      </c>
      <c r="L148" s="3">
        <f t="shared" si="66"/>
        <v>0</v>
      </c>
    </row>
    <row r="149" spans="4:12" x14ac:dyDescent="0.25">
      <c r="D149" s="3">
        <f t="shared" si="65"/>
        <v>0</v>
      </c>
      <c r="L149" s="3">
        <f t="shared" si="66"/>
        <v>0</v>
      </c>
    </row>
    <row r="150" spans="4:12" x14ac:dyDescent="0.25">
      <c r="D150" s="3">
        <f t="shared" si="65"/>
        <v>0</v>
      </c>
      <c r="L150" s="3">
        <f t="shared" si="66"/>
        <v>0</v>
      </c>
    </row>
    <row r="151" spans="4:12" x14ac:dyDescent="0.25">
      <c r="D151" s="3">
        <f t="shared" si="65"/>
        <v>0</v>
      </c>
      <c r="L151" s="3">
        <f t="shared" si="66"/>
        <v>0</v>
      </c>
    </row>
    <row r="152" spans="4:12" x14ac:dyDescent="0.25">
      <c r="D152" s="3">
        <f t="shared" si="65"/>
        <v>0</v>
      </c>
      <c r="L152" s="3">
        <f t="shared" si="66"/>
        <v>0</v>
      </c>
    </row>
    <row r="153" spans="4:12" x14ac:dyDescent="0.25">
      <c r="D153" s="3">
        <f t="shared" si="65"/>
        <v>0</v>
      </c>
      <c r="L153" s="3">
        <f t="shared" si="66"/>
        <v>0</v>
      </c>
    </row>
    <row r="154" spans="4:12" x14ac:dyDescent="0.25">
      <c r="D154" s="3">
        <f t="shared" si="65"/>
        <v>0</v>
      </c>
      <c r="L154" s="3">
        <f t="shared" si="66"/>
        <v>0</v>
      </c>
    </row>
    <row r="155" spans="4:12" x14ac:dyDescent="0.25">
      <c r="D155" s="3">
        <f t="shared" si="65"/>
        <v>0</v>
      </c>
      <c r="L155" s="3">
        <f t="shared" si="66"/>
        <v>0</v>
      </c>
    </row>
    <row r="156" spans="4:12" x14ac:dyDescent="0.25">
      <c r="D156" s="3">
        <f t="shared" si="65"/>
        <v>0</v>
      </c>
      <c r="L156" s="3">
        <f t="shared" si="66"/>
        <v>0</v>
      </c>
    </row>
    <row r="157" spans="4:12" x14ac:dyDescent="0.25">
      <c r="D157" s="3">
        <f t="shared" si="65"/>
        <v>0</v>
      </c>
      <c r="L157" s="3">
        <f t="shared" si="66"/>
        <v>0</v>
      </c>
    </row>
    <row r="158" spans="4:12" x14ac:dyDescent="0.25">
      <c r="D158" s="3">
        <f t="shared" si="65"/>
        <v>0</v>
      </c>
      <c r="L158" s="3">
        <f t="shared" si="66"/>
        <v>0</v>
      </c>
    </row>
    <row r="159" spans="4:12" x14ac:dyDescent="0.25">
      <c r="D159" s="3">
        <f t="shared" si="65"/>
        <v>0</v>
      </c>
      <c r="L159" s="3">
        <f t="shared" si="66"/>
        <v>0</v>
      </c>
    </row>
    <row r="160" spans="4:12" x14ac:dyDescent="0.25">
      <c r="D160" s="3">
        <f t="shared" si="65"/>
        <v>0</v>
      </c>
      <c r="L160" s="3">
        <f t="shared" si="66"/>
        <v>0</v>
      </c>
    </row>
    <row r="161" spans="4:12" x14ac:dyDescent="0.25">
      <c r="D161" s="3">
        <f t="shared" si="65"/>
        <v>0</v>
      </c>
      <c r="L161" s="3">
        <f t="shared" si="66"/>
        <v>0</v>
      </c>
    </row>
    <row r="162" spans="4:12" x14ac:dyDescent="0.25">
      <c r="D162" s="3">
        <f t="shared" si="65"/>
        <v>0</v>
      </c>
      <c r="L162" s="3">
        <f t="shared" si="66"/>
        <v>0</v>
      </c>
    </row>
    <row r="163" spans="4:12" x14ac:dyDescent="0.25">
      <c r="D163" s="3">
        <f t="shared" si="65"/>
        <v>0</v>
      </c>
      <c r="L163" s="3">
        <f t="shared" si="66"/>
        <v>0</v>
      </c>
    </row>
    <row r="164" spans="4:12" x14ac:dyDescent="0.25">
      <c r="D164" s="3">
        <f t="shared" si="65"/>
        <v>0</v>
      </c>
      <c r="L164" s="3">
        <f t="shared" si="66"/>
        <v>0</v>
      </c>
    </row>
    <row r="165" spans="4:12" x14ac:dyDescent="0.25">
      <c r="D165" s="3">
        <f t="shared" si="65"/>
        <v>0</v>
      </c>
      <c r="L165" s="3">
        <f t="shared" si="66"/>
        <v>0</v>
      </c>
    </row>
    <row r="166" spans="4:12" x14ac:dyDescent="0.25">
      <c r="D166" s="3">
        <f t="shared" si="65"/>
        <v>0</v>
      </c>
      <c r="L166" s="3">
        <f t="shared" si="66"/>
        <v>0</v>
      </c>
    </row>
    <row r="167" spans="4:12" x14ac:dyDescent="0.25">
      <c r="D167" s="3">
        <f t="shared" si="65"/>
        <v>0</v>
      </c>
      <c r="L167" s="3">
        <f t="shared" si="66"/>
        <v>0</v>
      </c>
    </row>
    <row r="168" spans="4:12" x14ac:dyDescent="0.25">
      <c r="D168" s="3">
        <f t="shared" si="65"/>
        <v>0</v>
      </c>
      <c r="L168" s="3">
        <f t="shared" si="66"/>
        <v>0</v>
      </c>
    </row>
    <row r="169" spans="4:12" x14ac:dyDescent="0.25">
      <c r="D169" s="3">
        <f t="shared" si="65"/>
        <v>0</v>
      </c>
      <c r="L169" s="3">
        <f t="shared" si="66"/>
        <v>0</v>
      </c>
    </row>
    <row r="170" spans="4:12" x14ac:dyDescent="0.25">
      <c r="D170" s="3">
        <f t="shared" si="65"/>
        <v>0</v>
      </c>
      <c r="L170" s="3">
        <f t="shared" si="66"/>
        <v>0</v>
      </c>
    </row>
    <row r="171" spans="4:12" x14ac:dyDescent="0.25">
      <c r="D171" s="3">
        <f t="shared" si="65"/>
        <v>0</v>
      </c>
      <c r="L171" s="3">
        <f t="shared" si="66"/>
        <v>0</v>
      </c>
    </row>
    <row r="172" spans="4:12" x14ac:dyDescent="0.25">
      <c r="D172" s="3">
        <f t="shared" si="65"/>
        <v>0</v>
      </c>
      <c r="L172" s="3">
        <f t="shared" si="66"/>
        <v>0</v>
      </c>
    </row>
    <row r="173" spans="4:12" x14ac:dyDescent="0.25">
      <c r="D173" s="3">
        <f t="shared" si="65"/>
        <v>0</v>
      </c>
      <c r="L173" s="3">
        <f t="shared" si="66"/>
        <v>0</v>
      </c>
    </row>
    <row r="174" spans="4:12" x14ac:dyDescent="0.25">
      <c r="D174" s="3">
        <f t="shared" si="65"/>
        <v>0</v>
      </c>
      <c r="L174" s="3">
        <f t="shared" si="66"/>
        <v>0</v>
      </c>
    </row>
    <row r="175" spans="4:12" x14ac:dyDescent="0.25">
      <c r="D175" s="3">
        <f t="shared" ref="D175:D206" si="67">+B175*C175</f>
        <v>0</v>
      </c>
      <c r="L175" s="3">
        <f t="shared" ref="L175:L206" si="68">+J175*K175</f>
        <v>0</v>
      </c>
    </row>
    <row r="176" spans="4:12" x14ac:dyDescent="0.25">
      <c r="D176" s="3">
        <f t="shared" si="67"/>
        <v>0</v>
      </c>
      <c r="L176" s="3">
        <f t="shared" si="68"/>
        <v>0</v>
      </c>
    </row>
    <row r="177" spans="2:12" x14ac:dyDescent="0.25">
      <c r="D177" s="3">
        <f t="shared" si="67"/>
        <v>0</v>
      </c>
      <c r="L177" s="3">
        <f t="shared" si="68"/>
        <v>0</v>
      </c>
    </row>
    <row r="178" spans="2:12" x14ac:dyDescent="0.25">
      <c r="D178" s="3">
        <f t="shared" si="67"/>
        <v>0</v>
      </c>
      <c r="L178" s="3">
        <f t="shared" si="68"/>
        <v>0</v>
      </c>
    </row>
    <row r="179" spans="2:12" x14ac:dyDescent="0.25">
      <c r="D179" s="3">
        <f t="shared" si="67"/>
        <v>0</v>
      </c>
      <c r="L179" s="3">
        <f t="shared" si="68"/>
        <v>0</v>
      </c>
    </row>
    <row r="180" spans="2:12" x14ac:dyDescent="0.25">
      <c r="D180" s="3">
        <f t="shared" si="67"/>
        <v>0</v>
      </c>
      <c r="L180" s="3">
        <f t="shared" si="68"/>
        <v>0</v>
      </c>
    </row>
    <row r="181" spans="2:12" x14ac:dyDescent="0.25">
      <c r="D181" s="3">
        <f t="shared" si="67"/>
        <v>0</v>
      </c>
      <c r="L181" s="3">
        <f t="shared" si="68"/>
        <v>0</v>
      </c>
    </row>
    <row r="182" spans="2:12" x14ac:dyDescent="0.25">
      <c r="B182" s="3">
        <v>0</v>
      </c>
      <c r="C182" s="3">
        <v>0</v>
      </c>
      <c r="D182" s="3">
        <f t="shared" si="67"/>
        <v>0</v>
      </c>
      <c r="J182" s="3">
        <v>0</v>
      </c>
      <c r="K182" s="3">
        <v>0</v>
      </c>
      <c r="L182" s="3">
        <f t="shared" si="68"/>
        <v>0</v>
      </c>
    </row>
    <row r="183" spans="2:12" x14ac:dyDescent="0.25">
      <c r="D183" s="3">
        <f t="shared" si="67"/>
        <v>0</v>
      </c>
      <c r="L183" s="3">
        <f t="shared" si="68"/>
        <v>0</v>
      </c>
    </row>
    <row r="184" spans="2:12" x14ac:dyDescent="0.25">
      <c r="B184" s="3">
        <v>0</v>
      </c>
      <c r="C184" s="3">
        <v>0</v>
      </c>
      <c r="D184" s="3">
        <f t="shared" si="67"/>
        <v>0</v>
      </c>
      <c r="J184" s="3">
        <v>0</v>
      </c>
      <c r="K184" s="3">
        <v>0</v>
      </c>
      <c r="L184" s="3">
        <f t="shared" si="68"/>
        <v>0</v>
      </c>
    </row>
    <row r="185" spans="2:12" x14ac:dyDescent="0.25">
      <c r="D185" s="3">
        <f t="shared" si="67"/>
        <v>0</v>
      </c>
      <c r="L185" s="3">
        <f t="shared" si="68"/>
        <v>0</v>
      </c>
    </row>
    <row r="186" spans="2:12" x14ac:dyDescent="0.25">
      <c r="B186" s="3">
        <v>0</v>
      </c>
      <c r="C186" s="3">
        <v>0</v>
      </c>
      <c r="D186" s="3">
        <f t="shared" si="67"/>
        <v>0</v>
      </c>
      <c r="J186" s="3">
        <v>0</v>
      </c>
      <c r="K186" s="3">
        <v>0</v>
      </c>
      <c r="L186" s="3">
        <f t="shared" si="68"/>
        <v>0</v>
      </c>
    </row>
    <row r="187" spans="2:12" x14ac:dyDescent="0.25">
      <c r="D187" s="3">
        <f t="shared" si="67"/>
        <v>0</v>
      </c>
      <c r="L187" s="3">
        <f t="shared" si="68"/>
        <v>0</v>
      </c>
    </row>
    <row r="188" spans="2:12" x14ac:dyDescent="0.25">
      <c r="D188" s="3">
        <f t="shared" si="67"/>
        <v>0</v>
      </c>
      <c r="L188" s="3">
        <f t="shared" si="68"/>
        <v>0</v>
      </c>
    </row>
    <row r="189" spans="2:12" x14ac:dyDescent="0.25">
      <c r="D189" s="3">
        <f t="shared" si="67"/>
        <v>0</v>
      </c>
      <c r="L189" s="3">
        <f t="shared" si="68"/>
        <v>0</v>
      </c>
    </row>
    <row r="190" spans="2:12" x14ac:dyDescent="0.25">
      <c r="D190" s="3">
        <f t="shared" si="67"/>
        <v>0</v>
      </c>
      <c r="L190" s="3">
        <f t="shared" si="68"/>
        <v>0</v>
      </c>
    </row>
    <row r="191" spans="2:12" x14ac:dyDescent="0.25">
      <c r="D191" s="3">
        <f t="shared" si="67"/>
        <v>0</v>
      </c>
      <c r="L191" s="3">
        <f t="shared" si="68"/>
        <v>0</v>
      </c>
    </row>
    <row r="192" spans="2:12" x14ac:dyDescent="0.25">
      <c r="D192" s="3">
        <f t="shared" si="67"/>
        <v>0</v>
      </c>
      <c r="L192" s="3">
        <f t="shared" si="68"/>
        <v>0</v>
      </c>
    </row>
    <row r="193" spans="2:12" x14ac:dyDescent="0.25">
      <c r="D193" s="3">
        <f t="shared" si="67"/>
        <v>0</v>
      </c>
      <c r="L193" s="3">
        <f t="shared" si="68"/>
        <v>0</v>
      </c>
    </row>
    <row r="194" spans="2:12" x14ac:dyDescent="0.25">
      <c r="B194" s="3">
        <v>0</v>
      </c>
      <c r="C194" s="3">
        <v>0</v>
      </c>
      <c r="D194" s="3">
        <f t="shared" si="67"/>
        <v>0</v>
      </c>
      <c r="J194" s="3">
        <v>0</v>
      </c>
      <c r="K194" s="3">
        <v>0</v>
      </c>
      <c r="L194" s="3">
        <f t="shared" si="68"/>
        <v>0</v>
      </c>
    </row>
    <row r="195" spans="2:12" x14ac:dyDescent="0.25">
      <c r="D195" s="3">
        <f t="shared" si="67"/>
        <v>0</v>
      </c>
      <c r="L195" s="3">
        <f t="shared" si="68"/>
        <v>0</v>
      </c>
    </row>
    <row r="196" spans="2:12" x14ac:dyDescent="0.25">
      <c r="B196" s="3">
        <v>0</v>
      </c>
      <c r="C196" s="3">
        <v>0</v>
      </c>
      <c r="D196" s="3">
        <f t="shared" si="67"/>
        <v>0</v>
      </c>
      <c r="J196" s="3">
        <v>0</v>
      </c>
      <c r="K196" s="3">
        <v>0</v>
      </c>
      <c r="L196" s="3">
        <f t="shared" si="68"/>
        <v>0</v>
      </c>
    </row>
    <row r="197" spans="2:12" x14ac:dyDescent="0.25">
      <c r="D197" s="3">
        <f t="shared" si="67"/>
        <v>0</v>
      </c>
      <c r="L197" s="3">
        <f t="shared" si="68"/>
        <v>0</v>
      </c>
    </row>
    <row r="198" spans="2:12" x14ac:dyDescent="0.25">
      <c r="D198" s="3">
        <f t="shared" si="67"/>
        <v>0</v>
      </c>
      <c r="L198" s="3">
        <f t="shared" si="68"/>
        <v>0</v>
      </c>
    </row>
    <row r="199" spans="2:12" x14ac:dyDescent="0.25">
      <c r="D199" s="3">
        <f t="shared" si="67"/>
        <v>0</v>
      </c>
      <c r="L199" s="3">
        <f t="shared" si="68"/>
        <v>0</v>
      </c>
    </row>
    <row r="200" spans="2:12" x14ac:dyDescent="0.25">
      <c r="D200" s="3">
        <f t="shared" si="67"/>
        <v>0</v>
      </c>
      <c r="L200" s="3">
        <f t="shared" si="68"/>
        <v>0</v>
      </c>
    </row>
    <row r="201" spans="2:12" x14ac:dyDescent="0.25">
      <c r="D201" s="3">
        <f t="shared" si="67"/>
        <v>0</v>
      </c>
      <c r="L201" s="3">
        <f t="shared" si="68"/>
        <v>0</v>
      </c>
    </row>
    <row r="202" spans="2:12" x14ac:dyDescent="0.25">
      <c r="D202" s="3">
        <f t="shared" si="67"/>
        <v>0</v>
      </c>
      <c r="L202" s="3">
        <f t="shared" si="68"/>
        <v>0</v>
      </c>
    </row>
    <row r="203" spans="2:12" x14ac:dyDescent="0.25">
      <c r="D203" s="3">
        <f t="shared" si="67"/>
        <v>0</v>
      </c>
      <c r="L203" s="3">
        <f t="shared" si="68"/>
        <v>0</v>
      </c>
    </row>
    <row r="204" spans="2:12" x14ac:dyDescent="0.25">
      <c r="D204" s="3">
        <f t="shared" si="67"/>
        <v>0</v>
      </c>
      <c r="L204" s="3">
        <f t="shared" si="68"/>
        <v>0</v>
      </c>
    </row>
    <row r="205" spans="2:12" x14ac:dyDescent="0.25">
      <c r="D205" s="3">
        <f t="shared" si="67"/>
        <v>0</v>
      </c>
      <c r="L205" s="3">
        <f t="shared" si="68"/>
        <v>0</v>
      </c>
    </row>
    <row r="206" spans="2:12" x14ac:dyDescent="0.25">
      <c r="D206" s="3">
        <f t="shared" si="67"/>
        <v>0</v>
      </c>
      <c r="L206" s="3">
        <f t="shared" si="68"/>
        <v>0</v>
      </c>
    </row>
    <row r="207" spans="2:12" x14ac:dyDescent="0.25">
      <c r="D207" s="3">
        <f t="shared" ref="D207:D238" si="69">+B207*C207</f>
        <v>0</v>
      </c>
      <c r="L207" s="3">
        <f t="shared" ref="L207:L238" si="70">+J207*K207</f>
        <v>0</v>
      </c>
    </row>
    <row r="208" spans="2:12" x14ac:dyDescent="0.25">
      <c r="D208" s="3">
        <f t="shared" si="69"/>
        <v>0</v>
      </c>
      <c r="L208" s="3">
        <f t="shared" si="70"/>
        <v>0</v>
      </c>
    </row>
    <row r="209" spans="2:12" x14ac:dyDescent="0.25">
      <c r="B209" s="3">
        <v>31.5</v>
      </c>
      <c r="C209" s="3">
        <v>62.333333333333329</v>
      </c>
      <c r="D209" s="3">
        <f t="shared" si="69"/>
        <v>1963.4999999999998</v>
      </c>
      <c r="J209" s="3">
        <v>31.5</v>
      </c>
      <c r="K209" s="3">
        <v>62.333333333333329</v>
      </c>
      <c r="L209" s="3">
        <f t="shared" si="70"/>
        <v>1963.4999999999998</v>
      </c>
    </row>
    <row r="210" spans="2:12" x14ac:dyDescent="0.25">
      <c r="D210" s="3">
        <f t="shared" si="69"/>
        <v>0</v>
      </c>
      <c r="L210" s="3">
        <f t="shared" si="70"/>
        <v>0</v>
      </c>
    </row>
    <row r="211" spans="2:12" x14ac:dyDescent="0.25">
      <c r="B211" s="3">
        <v>0</v>
      </c>
      <c r="C211" s="3">
        <v>0</v>
      </c>
      <c r="D211" s="3">
        <f t="shared" si="69"/>
        <v>0</v>
      </c>
      <c r="J211" s="3">
        <v>0</v>
      </c>
      <c r="K211" s="3">
        <v>0</v>
      </c>
      <c r="L211" s="3">
        <f t="shared" si="70"/>
        <v>0</v>
      </c>
    </row>
    <row r="212" spans="2:12" x14ac:dyDescent="0.25">
      <c r="D212" s="3">
        <f t="shared" si="69"/>
        <v>0</v>
      </c>
      <c r="L212" s="3">
        <f t="shared" si="70"/>
        <v>0</v>
      </c>
    </row>
    <row r="213" spans="2:12" x14ac:dyDescent="0.25">
      <c r="D213" s="3">
        <f t="shared" si="69"/>
        <v>0</v>
      </c>
      <c r="L213" s="3">
        <f t="shared" si="70"/>
        <v>0</v>
      </c>
    </row>
    <row r="214" spans="2:12" x14ac:dyDescent="0.25">
      <c r="D214" s="3">
        <f t="shared" si="69"/>
        <v>0</v>
      </c>
      <c r="L214" s="3">
        <f t="shared" si="70"/>
        <v>0</v>
      </c>
    </row>
    <row r="215" spans="2:12" x14ac:dyDescent="0.25">
      <c r="D215" s="3">
        <f t="shared" si="69"/>
        <v>0</v>
      </c>
      <c r="L215" s="3">
        <f t="shared" si="70"/>
        <v>0</v>
      </c>
    </row>
    <row r="216" spans="2:12" x14ac:dyDescent="0.25">
      <c r="D216" s="3">
        <f t="shared" si="69"/>
        <v>0</v>
      </c>
      <c r="L216" s="3">
        <f t="shared" si="70"/>
        <v>0</v>
      </c>
    </row>
    <row r="217" spans="2:12" x14ac:dyDescent="0.25">
      <c r="B217" s="3">
        <v>0</v>
      </c>
      <c r="C217" s="3">
        <v>0</v>
      </c>
      <c r="D217" s="3">
        <f t="shared" si="69"/>
        <v>0</v>
      </c>
      <c r="J217" s="3">
        <v>0</v>
      </c>
      <c r="K217" s="3">
        <v>0</v>
      </c>
      <c r="L217" s="3">
        <f t="shared" si="70"/>
        <v>0</v>
      </c>
    </row>
    <row r="218" spans="2:12" x14ac:dyDescent="0.25">
      <c r="D218" s="3">
        <f t="shared" si="69"/>
        <v>0</v>
      </c>
      <c r="L218" s="3">
        <f t="shared" si="70"/>
        <v>0</v>
      </c>
    </row>
    <row r="219" spans="2:12" x14ac:dyDescent="0.25">
      <c r="B219" s="3">
        <v>0</v>
      </c>
      <c r="C219" s="3">
        <v>0</v>
      </c>
      <c r="D219" s="3">
        <f t="shared" si="69"/>
        <v>0</v>
      </c>
      <c r="J219" s="3">
        <v>0</v>
      </c>
      <c r="K219" s="3">
        <v>0</v>
      </c>
      <c r="L219" s="3">
        <f t="shared" si="70"/>
        <v>0</v>
      </c>
    </row>
    <row r="220" spans="2:12" x14ac:dyDescent="0.25">
      <c r="D220" s="3">
        <f t="shared" si="69"/>
        <v>0</v>
      </c>
      <c r="L220" s="3">
        <f t="shared" si="70"/>
        <v>0</v>
      </c>
    </row>
    <row r="221" spans="2:12" x14ac:dyDescent="0.25">
      <c r="D221" s="3">
        <f t="shared" si="69"/>
        <v>0</v>
      </c>
      <c r="L221" s="3">
        <f t="shared" si="70"/>
        <v>0</v>
      </c>
    </row>
    <row r="222" spans="2:12" x14ac:dyDescent="0.25">
      <c r="D222" s="3">
        <f t="shared" si="69"/>
        <v>0</v>
      </c>
      <c r="L222" s="3">
        <f t="shared" si="70"/>
        <v>0</v>
      </c>
    </row>
    <row r="223" spans="2:12" x14ac:dyDescent="0.25">
      <c r="D223" s="3">
        <f t="shared" si="69"/>
        <v>0</v>
      </c>
      <c r="L223" s="3">
        <f t="shared" si="70"/>
        <v>0</v>
      </c>
    </row>
    <row r="224" spans="2:12" x14ac:dyDescent="0.25">
      <c r="D224" s="3">
        <f t="shared" si="69"/>
        <v>0</v>
      </c>
      <c r="L224" s="3">
        <f t="shared" si="70"/>
        <v>0</v>
      </c>
    </row>
    <row r="225" spans="2:12" x14ac:dyDescent="0.25">
      <c r="D225" s="3">
        <f t="shared" si="69"/>
        <v>0</v>
      </c>
      <c r="L225" s="3">
        <f t="shared" si="70"/>
        <v>0</v>
      </c>
    </row>
    <row r="226" spans="2:12" x14ac:dyDescent="0.25">
      <c r="D226" s="3">
        <f t="shared" si="69"/>
        <v>0</v>
      </c>
      <c r="L226" s="3">
        <f t="shared" si="70"/>
        <v>0</v>
      </c>
    </row>
    <row r="227" spans="2:12" x14ac:dyDescent="0.25">
      <c r="D227" s="3">
        <f t="shared" si="69"/>
        <v>0</v>
      </c>
      <c r="L227" s="3">
        <f t="shared" si="70"/>
        <v>0</v>
      </c>
    </row>
    <row r="228" spans="2:12" x14ac:dyDescent="0.25">
      <c r="D228" s="3">
        <f t="shared" si="69"/>
        <v>0</v>
      </c>
      <c r="L228" s="3">
        <f t="shared" si="70"/>
        <v>0</v>
      </c>
    </row>
    <row r="229" spans="2:12" x14ac:dyDescent="0.25">
      <c r="B229" s="3">
        <v>0</v>
      </c>
      <c r="C229" s="3">
        <v>0</v>
      </c>
      <c r="D229" s="3">
        <f t="shared" si="69"/>
        <v>0</v>
      </c>
      <c r="J229" s="3">
        <v>0</v>
      </c>
      <c r="K229" s="3">
        <v>0</v>
      </c>
      <c r="L229" s="3">
        <f t="shared" si="70"/>
        <v>0</v>
      </c>
    </row>
    <row r="230" spans="2:12" x14ac:dyDescent="0.25">
      <c r="D230" s="3">
        <f t="shared" si="69"/>
        <v>0</v>
      </c>
      <c r="L230" s="3">
        <f t="shared" si="70"/>
        <v>0</v>
      </c>
    </row>
    <row r="231" spans="2:12" x14ac:dyDescent="0.25">
      <c r="B231" s="3">
        <v>0</v>
      </c>
      <c r="C231" s="3">
        <v>0</v>
      </c>
      <c r="D231" s="3">
        <f t="shared" si="69"/>
        <v>0</v>
      </c>
      <c r="J231" s="3">
        <v>0</v>
      </c>
      <c r="K231" s="3">
        <v>0</v>
      </c>
      <c r="L231" s="3">
        <f t="shared" si="70"/>
        <v>0</v>
      </c>
    </row>
    <row r="232" spans="2:12" x14ac:dyDescent="0.25">
      <c r="D232" s="3">
        <f t="shared" si="69"/>
        <v>0</v>
      </c>
      <c r="L232" s="3">
        <f t="shared" si="70"/>
        <v>0</v>
      </c>
    </row>
    <row r="233" spans="2:12" x14ac:dyDescent="0.25">
      <c r="D233" s="3">
        <f t="shared" si="69"/>
        <v>0</v>
      </c>
      <c r="L233" s="3">
        <f t="shared" si="70"/>
        <v>0</v>
      </c>
    </row>
    <row r="234" spans="2:12" x14ac:dyDescent="0.25">
      <c r="D234" s="3">
        <f t="shared" si="69"/>
        <v>0</v>
      </c>
      <c r="L234" s="3">
        <f t="shared" si="70"/>
        <v>0</v>
      </c>
    </row>
    <row r="235" spans="2:12" x14ac:dyDescent="0.25">
      <c r="D235" s="3">
        <f t="shared" si="69"/>
        <v>0</v>
      </c>
      <c r="L235" s="3">
        <f t="shared" si="70"/>
        <v>0</v>
      </c>
    </row>
    <row r="236" spans="2:12" x14ac:dyDescent="0.25">
      <c r="D236" s="3">
        <f t="shared" si="69"/>
        <v>0</v>
      </c>
      <c r="L236" s="3">
        <f t="shared" si="70"/>
        <v>0</v>
      </c>
    </row>
    <row r="237" spans="2:12" x14ac:dyDescent="0.25">
      <c r="D237" s="3">
        <f t="shared" si="69"/>
        <v>0</v>
      </c>
      <c r="L237" s="3">
        <f t="shared" si="70"/>
        <v>0</v>
      </c>
    </row>
    <row r="238" spans="2:12" x14ac:dyDescent="0.25">
      <c r="B238" s="3">
        <v>0</v>
      </c>
      <c r="C238" s="3">
        <v>0</v>
      </c>
      <c r="D238" s="3">
        <f t="shared" si="69"/>
        <v>0</v>
      </c>
      <c r="J238" s="3">
        <v>0</v>
      </c>
      <c r="K238" s="3">
        <v>0</v>
      </c>
      <c r="L238" s="3">
        <f t="shared" si="70"/>
        <v>0</v>
      </c>
    </row>
    <row r="239" spans="2:12" x14ac:dyDescent="0.25">
      <c r="D239" s="3">
        <f t="shared" ref="D239:D270" si="71">+B239*C239</f>
        <v>0</v>
      </c>
      <c r="L239" s="3">
        <f t="shared" ref="L239:L270" si="72">+J239*K239</f>
        <v>0</v>
      </c>
    </row>
    <row r="240" spans="2:12" x14ac:dyDescent="0.25">
      <c r="D240" s="3">
        <f t="shared" si="71"/>
        <v>0</v>
      </c>
      <c r="L240" s="3">
        <f t="shared" si="72"/>
        <v>0</v>
      </c>
    </row>
    <row r="241" spans="2:12" x14ac:dyDescent="0.25">
      <c r="B241" s="3">
        <v>0</v>
      </c>
      <c r="C241" s="3">
        <v>0</v>
      </c>
      <c r="D241" s="3">
        <f t="shared" si="71"/>
        <v>0</v>
      </c>
      <c r="J241" s="3">
        <v>0</v>
      </c>
      <c r="K241" s="3">
        <v>0</v>
      </c>
      <c r="L241" s="3">
        <f t="shared" si="72"/>
        <v>0</v>
      </c>
    </row>
    <row r="242" spans="2:12" x14ac:dyDescent="0.25">
      <c r="D242" s="3">
        <f t="shared" si="71"/>
        <v>0</v>
      </c>
      <c r="L242" s="3">
        <f t="shared" si="72"/>
        <v>0</v>
      </c>
    </row>
    <row r="243" spans="2:12" x14ac:dyDescent="0.25">
      <c r="D243" s="3">
        <f t="shared" si="71"/>
        <v>0</v>
      </c>
      <c r="L243" s="3">
        <f t="shared" si="72"/>
        <v>0</v>
      </c>
    </row>
    <row r="244" spans="2:12" x14ac:dyDescent="0.25">
      <c r="D244" s="3">
        <f t="shared" si="71"/>
        <v>0</v>
      </c>
      <c r="L244" s="3">
        <f t="shared" si="72"/>
        <v>0</v>
      </c>
    </row>
    <row r="245" spans="2:12" x14ac:dyDescent="0.25">
      <c r="D245" s="3">
        <f t="shared" si="71"/>
        <v>0</v>
      </c>
      <c r="L245" s="3">
        <f t="shared" si="72"/>
        <v>0</v>
      </c>
    </row>
    <row r="246" spans="2:12" x14ac:dyDescent="0.25">
      <c r="D246" s="3">
        <f t="shared" si="71"/>
        <v>0</v>
      </c>
      <c r="L246" s="3">
        <f t="shared" si="72"/>
        <v>0</v>
      </c>
    </row>
    <row r="247" spans="2:12" x14ac:dyDescent="0.25">
      <c r="D247" s="3">
        <f t="shared" si="71"/>
        <v>0</v>
      </c>
      <c r="L247" s="3">
        <f t="shared" si="72"/>
        <v>0</v>
      </c>
    </row>
    <row r="248" spans="2:12" x14ac:dyDescent="0.25">
      <c r="D248" s="3">
        <f t="shared" si="71"/>
        <v>0</v>
      </c>
      <c r="L248" s="3">
        <f t="shared" si="72"/>
        <v>0</v>
      </c>
    </row>
    <row r="249" spans="2:12" x14ac:dyDescent="0.25">
      <c r="D249" s="3">
        <f t="shared" si="71"/>
        <v>0</v>
      </c>
      <c r="L249" s="3">
        <f t="shared" si="72"/>
        <v>0</v>
      </c>
    </row>
    <row r="250" spans="2:12" x14ac:dyDescent="0.25">
      <c r="D250" s="3">
        <f t="shared" si="71"/>
        <v>0</v>
      </c>
      <c r="L250" s="3">
        <f t="shared" si="72"/>
        <v>0</v>
      </c>
    </row>
    <row r="251" spans="2:12" x14ac:dyDescent="0.25">
      <c r="D251" s="3">
        <f t="shared" si="71"/>
        <v>0</v>
      </c>
      <c r="L251" s="3">
        <f t="shared" si="72"/>
        <v>0</v>
      </c>
    </row>
    <row r="252" spans="2:12" x14ac:dyDescent="0.25">
      <c r="D252" s="3">
        <f t="shared" si="71"/>
        <v>0</v>
      </c>
      <c r="L252" s="3">
        <f t="shared" si="72"/>
        <v>0</v>
      </c>
    </row>
    <row r="253" spans="2:12" x14ac:dyDescent="0.25">
      <c r="D253" s="3">
        <f t="shared" si="71"/>
        <v>0</v>
      </c>
      <c r="L253" s="3">
        <f t="shared" si="72"/>
        <v>0</v>
      </c>
    </row>
    <row r="254" spans="2:12" x14ac:dyDescent="0.25">
      <c r="D254" s="3">
        <f t="shared" si="71"/>
        <v>0</v>
      </c>
      <c r="L254" s="3">
        <f t="shared" si="72"/>
        <v>0</v>
      </c>
    </row>
    <row r="255" spans="2:12" x14ac:dyDescent="0.25">
      <c r="D255" s="3">
        <f t="shared" si="71"/>
        <v>0</v>
      </c>
      <c r="L255" s="3">
        <f t="shared" si="72"/>
        <v>0</v>
      </c>
    </row>
    <row r="256" spans="2:12" x14ac:dyDescent="0.25">
      <c r="D256" s="3">
        <f t="shared" si="71"/>
        <v>0</v>
      </c>
      <c r="L256" s="3">
        <f t="shared" si="72"/>
        <v>0</v>
      </c>
    </row>
    <row r="257" spans="2:12" x14ac:dyDescent="0.25">
      <c r="D257" s="3">
        <f t="shared" si="71"/>
        <v>0</v>
      </c>
      <c r="L257" s="3">
        <f t="shared" si="72"/>
        <v>0</v>
      </c>
    </row>
    <row r="258" spans="2:12" x14ac:dyDescent="0.25">
      <c r="D258" s="3">
        <f t="shared" si="71"/>
        <v>0</v>
      </c>
      <c r="L258" s="3">
        <f t="shared" si="72"/>
        <v>0</v>
      </c>
    </row>
    <row r="259" spans="2:12" x14ac:dyDescent="0.25">
      <c r="D259" s="3">
        <f t="shared" si="71"/>
        <v>0</v>
      </c>
      <c r="L259" s="3">
        <f t="shared" si="72"/>
        <v>0</v>
      </c>
    </row>
    <row r="260" spans="2:12" x14ac:dyDescent="0.25">
      <c r="D260" s="3">
        <f t="shared" si="71"/>
        <v>0</v>
      </c>
      <c r="L260" s="3">
        <f t="shared" si="72"/>
        <v>0</v>
      </c>
    </row>
    <row r="261" spans="2:12" x14ac:dyDescent="0.25">
      <c r="D261" s="3">
        <f t="shared" si="71"/>
        <v>0</v>
      </c>
      <c r="L261" s="3">
        <f t="shared" si="72"/>
        <v>0</v>
      </c>
    </row>
    <row r="262" spans="2:12" x14ac:dyDescent="0.25">
      <c r="D262" s="3">
        <f t="shared" si="71"/>
        <v>0</v>
      </c>
      <c r="L262" s="3">
        <f t="shared" si="72"/>
        <v>0</v>
      </c>
    </row>
    <row r="263" spans="2:12" x14ac:dyDescent="0.25">
      <c r="D263" s="3">
        <f t="shared" si="71"/>
        <v>0</v>
      </c>
      <c r="L263" s="3">
        <f t="shared" si="72"/>
        <v>0</v>
      </c>
    </row>
    <row r="264" spans="2:12" x14ac:dyDescent="0.25">
      <c r="B264" s="3">
        <v>0</v>
      </c>
      <c r="C264" s="3">
        <v>0</v>
      </c>
      <c r="D264" s="3">
        <f t="shared" si="71"/>
        <v>0</v>
      </c>
      <c r="J264" s="3">
        <v>0</v>
      </c>
      <c r="K264" s="3">
        <v>0</v>
      </c>
      <c r="L264" s="3">
        <f t="shared" si="72"/>
        <v>0</v>
      </c>
    </row>
    <row r="265" spans="2:12" x14ac:dyDescent="0.25">
      <c r="D265" s="3">
        <f t="shared" si="71"/>
        <v>0</v>
      </c>
      <c r="L265" s="3">
        <f t="shared" si="72"/>
        <v>0</v>
      </c>
    </row>
    <row r="266" spans="2:12" x14ac:dyDescent="0.25">
      <c r="B266" s="3">
        <v>0</v>
      </c>
      <c r="C266" s="3">
        <v>0</v>
      </c>
      <c r="D266" s="3">
        <f t="shared" si="71"/>
        <v>0</v>
      </c>
      <c r="J266" s="3">
        <v>0</v>
      </c>
      <c r="K266" s="3">
        <v>0</v>
      </c>
      <c r="L266" s="3">
        <f t="shared" si="72"/>
        <v>0</v>
      </c>
    </row>
    <row r="267" spans="2:12" x14ac:dyDescent="0.25">
      <c r="D267" s="3">
        <f t="shared" si="71"/>
        <v>0</v>
      </c>
      <c r="L267" s="3">
        <f t="shared" si="72"/>
        <v>0</v>
      </c>
    </row>
    <row r="268" spans="2:12" x14ac:dyDescent="0.25">
      <c r="D268" s="3">
        <f t="shared" si="71"/>
        <v>0</v>
      </c>
      <c r="L268" s="3">
        <f t="shared" si="72"/>
        <v>0</v>
      </c>
    </row>
    <row r="269" spans="2:12" x14ac:dyDescent="0.25">
      <c r="D269" s="3">
        <f t="shared" si="71"/>
        <v>0</v>
      </c>
      <c r="L269" s="3">
        <f t="shared" si="72"/>
        <v>0</v>
      </c>
    </row>
    <row r="270" spans="2:12" x14ac:dyDescent="0.25">
      <c r="B270" s="3">
        <v>19</v>
      </c>
      <c r="C270" s="3">
        <v>300.18</v>
      </c>
      <c r="D270" s="3">
        <f t="shared" si="71"/>
        <v>5703.42</v>
      </c>
      <c r="J270" s="3">
        <v>19</v>
      </c>
      <c r="K270" s="3">
        <v>300.18</v>
      </c>
      <c r="L270" s="3">
        <f t="shared" si="72"/>
        <v>5703.42</v>
      </c>
    </row>
    <row r="271" spans="2:12" x14ac:dyDescent="0.25">
      <c r="D271" s="3">
        <f t="shared" ref="D271:D281" si="73">+B271*C271</f>
        <v>0</v>
      </c>
      <c r="L271" s="3">
        <f t="shared" ref="L271:L281" si="74">+J271*K271</f>
        <v>0</v>
      </c>
    </row>
    <row r="272" spans="2:12" x14ac:dyDescent="0.25">
      <c r="D272" s="3">
        <f t="shared" si="73"/>
        <v>0</v>
      </c>
      <c r="L272" s="3">
        <f t="shared" si="74"/>
        <v>0</v>
      </c>
    </row>
    <row r="273" spans="2:12" x14ac:dyDescent="0.25">
      <c r="B273" s="3">
        <v>0</v>
      </c>
      <c r="C273" s="3">
        <v>0</v>
      </c>
      <c r="D273" s="3">
        <f t="shared" si="73"/>
        <v>0</v>
      </c>
      <c r="J273" s="3">
        <v>0</v>
      </c>
      <c r="K273" s="3">
        <v>0</v>
      </c>
      <c r="L273" s="3">
        <f t="shared" si="74"/>
        <v>0</v>
      </c>
    </row>
    <row r="274" spans="2:12" x14ac:dyDescent="0.25">
      <c r="D274" s="3">
        <f t="shared" si="73"/>
        <v>0</v>
      </c>
      <c r="L274" s="3">
        <f t="shared" si="74"/>
        <v>0</v>
      </c>
    </row>
    <row r="275" spans="2:12" x14ac:dyDescent="0.25">
      <c r="D275" s="3">
        <f t="shared" si="73"/>
        <v>0</v>
      </c>
      <c r="L275" s="3">
        <f t="shared" si="74"/>
        <v>0</v>
      </c>
    </row>
    <row r="276" spans="2:12" x14ac:dyDescent="0.25">
      <c r="D276" s="3">
        <f t="shared" si="73"/>
        <v>0</v>
      </c>
      <c r="L276" s="3">
        <f t="shared" si="74"/>
        <v>0</v>
      </c>
    </row>
    <row r="277" spans="2:12" x14ac:dyDescent="0.25">
      <c r="D277" s="3">
        <f t="shared" si="73"/>
        <v>0</v>
      </c>
      <c r="L277" s="3">
        <f t="shared" si="74"/>
        <v>0</v>
      </c>
    </row>
    <row r="278" spans="2:12" x14ac:dyDescent="0.25">
      <c r="D278" s="3">
        <f t="shared" si="73"/>
        <v>0</v>
      </c>
      <c r="L278" s="3">
        <f t="shared" si="74"/>
        <v>0</v>
      </c>
    </row>
    <row r="279" spans="2:12" x14ac:dyDescent="0.25">
      <c r="D279" s="3">
        <f t="shared" si="73"/>
        <v>0</v>
      </c>
      <c r="L279" s="3">
        <f t="shared" si="74"/>
        <v>0</v>
      </c>
    </row>
    <row r="280" spans="2:12" x14ac:dyDescent="0.25">
      <c r="B280" s="3">
        <v>0</v>
      </c>
      <c r="C280" s="3">
        <v>0</v>
      </c>
      <c r="D280" s="3">
        <f t="shared" si="73"/>
        <v>0</v>
      </c>
      <c r="J280" s="3">
        <v>0</v>
      </c>
      <c r="K280" s="3">
        <v>0</v>
      </c>
      <c r="L280" s="3">
        <f t="shared" si="74"/>
        <v>0</v>
      </c>
    </row>
    <row r="281" spans="2:12" x14ac:dyDescent="0.25">
      <c r="D281" s="3">
        <f t="shared" si="73"/>
        <v>0</v>
      </c>
      <c r="L281" s="3">
        <f t="shared" si="74"/>
        <v>0</v>
      </c>
    </row>
  </sheetData>
  <mergeCells count="2">
    <mergeCell ref="B1:H1"/>
    <mergeCell ref="J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Year-Round</vt:lpstr>
      <vt:lpstr>Seasonals</vt:lpstr>
      <vt:lpstr>'Year-Round'!Print_Titles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2026-01-12T14:39:04Z</cp:lastPrinted>
  <dcterms:created xsi:type="dcterms:W3CDTF">2026-01-10T14:45:54Z</dcterms:created>
  <dcterms:modified xsi:type="dcterms:W3CDTF">2026-01-13T20:18:44Z</dcterms:modified>
</cp:coreProperties>
</file>