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udson\Documents\"/>
    </mc:Choice>
  </mc:AlternateContent>
  <xr:revisionPtr revIDLastSave="0" documentId="8_{EA1AC4BE-1988-49F6-A7D9-ED6495EA1B86}" xr6:coauthVersionLast="47" xr6:coauthVersionMax="47" xr10:uidLastSave="{00000000-0000-0000-0000-000000000000}"/>
  <bookViews>
    <workbookView xWindow="-120" yWindow="480" windowWidth="21840" windowHeight="13140" xr2:uid="{F068A3AA-0036-4F11-99FD-65A73A2D87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G32" i="1"/>
  <c r="I32" i="1"/>
  <c r="K32" i="1"/>
  <c r="M32" i="1"/>
  <c r="O32" i="1"/>
  <c r="Q32" i="1"/>
  <c r="S32" i="1"/>
  <c r="C32" i="1"/>
  <c r="C33" i="1" s="1"/>
  <c r="E31" i="1" s="1"/>
  <c r="U31" i="1"/>
  <c r="U27" i="1"/>
  <c r="C28" i="1"/>
  <c r="E26" i="1" s="1"/>
  <c r="E28" i="1" s="1"/>
  <c r="G26" i="1" s="1"/>
  <c r="G28" i="1" s="1"/>
  <c r="I26" i="1" s="1"/>
  <c r="I28" i="1" s="1"/>
  <c r="K26" i="1" s="1"/>
  <c r="K28" i="1" s="1"/>
  <c r="M26" i="1" s="1"/>
  <c r="M28" i="1" s="1"/>
  <c r="O26" i="1" s="1"/>
  <c r="O28" i="1" s="1"/>
  <c r="Q26" i="1" s="1"/>
  <c r="Q28" i="1" s="1"/>
  <c r="S26" i="1" s="1"/>
  <c r="S28" i="1" s="1"/>
  <c r="U26" i="1"/>
  <c r="U28" i="1" s="1"/>
  <c r="U22" i="1"/>
  <c r="C23" i="1"/>
  <c r="E21" i="1" s="1"/>
  <c r="E23" i="1" s="1"/>
  <c r="G21" i="1" s="1"/>
  <c r="G23" i="1" s="1"/>
  <c r="I21" i="1" s="1"/>
  <c r="I23" i="1" s="1"/>
  <c r="K21" i="1" s="1"/>
  <c r="K23" i="1" s="1"/>
  <c r="M21" i="1" s="1"/>
  <c r="M23" i="1" s="1"/>
  <c r="O21" i="1" s="1"/>
  <c r="O23" i="1" s="1"/>
  <c r="Q21" i="1" s="1"/>
  <c r="Q23" i="1" s="1"/>
  <c r="S21" i="1" s="1"/>
  <c r="S23" i="1" s="1"/>
  <c r="U21" i="1"/>
  <c r="U12" i="1"/>
  <c r="E13" i="1"/>
  <c r="G13" i="1"/>
  <c r="I13" i="1"/>
  <c r="K13" i="1"/>
  <c r="M13" i="1"/>
  <c r="O13" i="1"/>
  <c r="Q13" i="1"/>
  <c r="S13" i="1"/>
  <c r="E14" i="1"/>
  <c r="G14" i="1"/>
  <c r="I14" i="1"/>
  <c r="K14" i="1"/>
  <c r="M14" i="1"/>
  <c r="O14" i="1"/>
  <c r="Q14" i="1"/>
  <c r="S14" i="1"/>
  <c r="E15" i="1"/>
  <c r="G15" i="1"/>
  <c r="I15" i="1"/>
  <c r="K15" i="1"/>
  <c r="M15" i="1"/>
  <c r="O15" i="1"/>
  <c r="Q15" i="1"/>
  <c r="S15" i="1"/>
  <c r="E16" i="1"/>
  <c r="G16" i="1"/>
  <c r="I16" i="1"/>
  <c r="K16" i="1"/>
  <c r="M16" i="1"/>
  <c r="O16" i="1"/>
  <c r="Q16" i="1"/>
  <c r="S16" i="1"/>
  <c r="C16" i="1"/>
  <c r="C15" i="1"/>
  <c r="C13" i="1"/>
  <c r="C14" i="1"/>
  <c r="U17" i="1"/>
  <c r="U9" i="1"/>
  <c r="U8" i="1"/>
  <c r="U7" i="1"/>
  <c r="U6" i="1"/>
  <c r="U5" i="1"/>
  <c r="U4" i="1"/>
  <c r="E33" i="1" l="1"/>
  <c r="G31" i="1" s="1"/>
  <c r="G33" i="1" s="1"/>
  <c r="I31" i="1" s="1"/>
  <c r="I33" i="1" s="1"/>
  <c r="K31" i="1" s="1"/>
  <c r="K33" i="1" s="1"/>
  <c r="M31" i="1" s="1"/>
  <c r="M33" i="1" s="1"/>
  <c r="O31" i="1" s="1"/>
  <c r="O33" i="1" s="1"/>
  <c r="Q31" i="1" s="1"/>
  <c r="Q33" i="1" s="1"/>
  <c r="S31" i="1" s="1"/>
  <c r="S33" i="1" s="1"/>
  <c r="U16" i="1"/>
  <c r="U14" i="1"/>
  <c r="U15" i="1"/>
  <c r="U32" i="1"/>
  <c r="U33" i="1" s="1"/>
  <c r="C18" i="1"/>
  <c r="E12" i="1" s="1"/>
  <c r="E18" i="1" s="1"/>
  <c r="G12" i="1" s="1"/>
  <c r="G18" i="1" s="1"/>
  <c r="I12" i="1" s="1"/>
  <c r="I18" i="1" s="1"/>
  <c r="K12" i="1" s="1"/>
  <c r="K18" i="1" s="1"/>
  <c r="M12" i="1" s="1"/>
  <c r="M18" i="1" s="1"/>
  <c r="O12" i="1" s="1"/>
  <c r="O18" i="1" s="1"/>
  <c r="Q12" i="1" s="1"/>
  <c r="Q18" i="1" s="1"/>
  <c r="S12" i="1" s="1"/>
  <c r="S18" i="1" s="1"/>
  <c r="U13" i="1"/>
  <c r="U23" i="1"/>
  <c r="U18" i="1"/>
</calcChain>
</file>

<file path=xl/sharedStrings.xml><?xml version="1.0" encoding="utf-8"?>
<sst xmlns="http://schemas.openxmlformats.org/spreadsheetml/2006/main" count="38" uniqueCount="32">
  <si>
    <t>Fund Balance Reconciliation</t>
  </si>
  <si>
    <t>Beginning</t>
  </si>
  <si>
    <t>Apr 21</t>
  </si>
  <si>
    <t>May 21</t>
  </si>
  <si>
    <t>Jun 21</t>
  </si>
  <si>
    <t>Jul 21</t>
  </si>
  <si>
    <t>Aug 21</t>
  </si>
  <si>
    <t>Sep 21</t>
  </si>
  <si>
    <t>Oct 21</t>
  </si>
  <si>
    <t>Nov 21</t>
  </si>
  <si>
    <t>Dec 21</t>
  </si>
  <si>
    <t>TOTAL</t>
  </si>
  <si>
    <t>4000100 · Transfer Tax</t>
  </si>
  <si>
    <t>4000200 · Accommodations Tax</t>
  </si>
  <si>
    <t>4000250 · Hotel Tax</t>
  </si>
  <si>
    <t>4010500 · Seasonal</t>
  </si>
  <si>
    <t>4010600 · Daily</t>
  </si>
  <si>
    <t xml:space="preserve">Town of Dewey Beach </t>
  </si>
  <si>
    <t>4010800 · Building Permits</t>
  </si>
  <si>
    <t>Streets &amp; Infrastructure</t>
  </si>
  <si>
    <t xml:space="preserve">Transfer Tax @ </t>
  </si>
  <si>
    <t>Building Permits @</t>
  </si>
  <si>
    <t>7100000 · Streets &amp; Infrastructure</t>
  </si>
  <si>
    <t>Ending</t>
  </si>
  <si>
    <t>Seasonal Parking @</t>
  </si>
  <si>
    <t xml:space="preserve"> Daily Parking @</t>
  </si>
  <si>
    <t>Broadband</t>
  </si>
  <si>
    <t>7200000 · Broadband</t>
  </si>
  <si>
    <t>Public Safety</t>
  </si>
  <si>
    <t>7400000 · Public Safety</t>
  </si>
  <si>
    <t>Capital Improvements</t>
  </si>
  <si>
    <t>Hotel Tax 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</si>
</sst>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4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9" fontId="0" fillId="0" borderId="0" xfId="0" applyNumberFormat="1"/>
    <xf numFmtId="49" fontId="1" fillId="0" borderId="0" xfId="0" applyNumberFormat="1" applyFont="1" applyAlignment="1">
      <alignment horizontal="left" indent="1"/>
    </xf>
    <xf numFmtId="0" fontId="3" fillId="0" borderId="0" xfId="0" applyFont="1"/>
    <xf numFmtId="164" fontId="3" fillId="0" borderId="0" xfId="0" applyNumberFormat="1" applyFont="1"/>
    <xf numFmtId="164" fontId="2" fillId="0" borderId="2" xfId="0" applyNumberFormat="1" applyFont="1" applyBorder="1"/>
    <xf numFmtId="49" fontId="1" fillId="0" borderId="0" xfId="0" applyNumberFormat="1" applyFont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7CB12-13A9-4C7D-B758-B1A641D6EB36}">
  <dimension ref="A1:U33"/>
  <sheetViews>
    <sheetView tabSelected="1" topLeftCell="A7" workbookViewId="0">
      <selection activeCell="U27" sqref="U27"/>
    </sheetView>
  </sheetViews>
  <sheetFormatPr defaultRowHeight="15" x14ac:dyDescent="0.25"/>
  <cols>
    <col min="1" max="1" width="39.85546875" customWidth="1"/>
    <col min="2" max="2" width="10.85546875" customWidth="1"/>
    <col min="3" max="3" width="10.140625" customWidth="1"/>
    <col min="4" max="4" width="2.42578125" customWidth="1"/>
    <col min="5" max="5" width="11" bestFit="1" customWidth="1"/>
    <col min="6" max="6" width="2.42578125" customWidth="1"/>
    <col min="7" max="7" width="11" bestFit="1" customWidth="1"/>
    <col min="8" max="8" width="2.42578125" customWidth="1"/>
    <col min="9" max="9" width="11" bestFit="1" customWidth="1"/>
    <col min="10" max="10" width="2.42578125" customWidth="1"/>
    <col min="11" max="11" width="11" bestFit="1" customWidth="1"/>
    <col min="12" max="12" width="2.42578125" customWidth="1"/>
    <col min="13" max="13" width="11" bestFit="1" customWidth="1"/>
    <col min="14" max="14" width="2.42578125" customWidth="1"/>
    <col min="15" max="15" width="11" bestFit="1" customWidth="1"/>
    <col min="16" max="16" width="2.42578125" customWidth="1"/>
    <col min="17" max="17" width="11" bestFit="1" customWidth="1"/>
    <col min="18" max="18" width="2.42578125" customWidth="1"/>
    <col min="19" max="19" width="11" bestFit="1" customWidth="1"/>
    <col min="20" max="20" width="2.42578125" customWidth="1"/>
    <col min="21" max="21" width="10.85546875" customWidth="1"/>
  </cols>
  <sheetData>
    <row r="1" spans="1:21" x14ac:dyDescent="0.25">
      <c r="A1" t="s">
        <v>17</v>
      </c>
    </row>
    <row r="2" spans="1:21" x14ac:dyDescent="0.25">
      <c r="A2" t="s">
        <v>0</v>
      </c>
    </row>
    <row r="3" spans="1:21" ht="15.75" thickBot="1" x14ac:dyDescent="0.3">
      <c r="A3" s="1"/>
      <c r="B3" s="1"/>
      <c r="C3" s="2" t="s">
        <v>2</v>
      </c>
      <c r="D3" s="3"/>
      <c r="E3" s="2" t="s">
        <v>3</v>
      </c>
      <c r="F3" s="3"/>
      <c r="G3" s="2" t="s">
        <v>4</v>
      </c>
      <c r="H3" s="3"/>
      <c r="I3" s="2" t="s">
        <v>5</v>
      </c>
      <c r="J3" s="3"/>
      <c r="K3" s="2" t="s">
        <v>6</v>
      </c>
      <c r="L3" s="3"/>
      <c r="M3" s="2" t="s">
        <v>7</v>
      </c>
      <c r="N3" s="3"/>
      <c r="O3" s="2" t="s">
        <v>8</v>
      </c>
      <c r="P3" s="3"/>
      <c r="Q3" s="2" t="s">
        <v>9</v>
      </c>
      <c r="R3" s="3"/>
      <c r="S3" s="2" t="s">
        <v>10</v>
      </c>
      <c r="T3" s="3"/>
      <c r="U3" s="2" t="s">
        <v>11</v>
      </c>
    </row>
    <row r="4" spans="1:21" ht="15.75" thickTop="1" x14ac:dyDescent="0.25">
      <c r="A4" s="4" t="s">
        <v>12</v>
      </c>
      <c r="B4" s="4"/>
      <c r="C4" s="5">
        <v>-0.11</v>
      </c>
      <c r="D4" s="6"/>
      <c r="E4" s="5">
        <v>249324.25</v>
      </c>
      <c r="F4" s="6"/>
      <c r="G4" s="5">
        <v>245698.5</v>
      </c>
      <c r="H4" s="6"/>
      <c r="I4" s="5">
        <v>180712.35</v>
      </c>
      <c r="J4" s="6"/>
      <c r="K4" s="5">
        <v>131128.5</v>
      </c>
      <c r="L4" s="6"/>
      <c r="M4" s="5">
        <v>60975</v>
      </c>
      <c r="N4" s="6"/>
      <c r="O4" s="5">
        <v>197905.91</v>
      </c>
      <c r="P4" s="6"/>
      <c r="Q4" s="5">
        <v>181545</v>
      </c>
      <c r="R4" s="6"/>
      <c r="S4" s="5">
        <v>139756.88</v>
      </c>
      <c r="T4" s="6"/>
      <c r="U4" s="5">
        <f t="shared" ref="U4:U9" si="0">ROUND(SUM(C4:S4),5)</f>
        <v>1387046.28</v>
      </c>
    </row>
    <row r="5" spans="1:21" x14ac:dyDescent="0.25">
      <c r="A5" s="4" t="s">
        <v>13</v>
      </c>
      <c r="B5" s="4"/>
      <c r="C5" s="5">
        <v>72981.100000000006</v>
      </c>
      <c r="D5" s="6"/>
      <c r="E5" s="5">
        <v>1518.74</v>
      </c>
      <c r="F5" s="6"/>
      <c r="G5" s="5">
        <v>2594.31</v>
      </c>
      <c r="H5" s="6"/>
      <c r="I5" s="5">
        <v>2605.2399999999998</v>
      </c>
      <c r="J5" s="6"/>
      <c r="K5" s="5">
        <v>1316.2</v>
      </c>
      <c r="L5" s="6"/>
      <c r="M5" s="5">
        <v>4356.1400000000003</v>
      </c>
      <c r="N5" s="6"/>
      <c r="O5" s="5">
        <v>563942.89</v>
      </c>
      <c r="P5" s="6"/>
      <c r="Q5" s="5">
        <v>31219.82</v>
      </c>
      <c r="R5" s="6"/>
      <c r="S5" s="5">
        <v>51633.01</v>
      </c>
      <c r="T5" s="6"/>
      <c r="U5" s="5">
        <f t="shared" si="0"/>
        <v>732167.45</v>
      </c>
    </row>
    <row r="6" spans="1:21" x14ac:dyDescent="0.25">
      <c r="A6" s="4" t="s">
        <v>14</v>
      </c>
      <c r="B6" s="4"/>
      <c r="C6" s="5">
        <v>0</v>
      </c>
      <c r="D6" s="6"/>
      <c r="E6" s="5">
        <v>0</v>
      </c>
      <c r="F6" s="6"/>
      <c r="G6" s="5">
        <v>0</v>
      </c>
      <c r="H6" s="6"/>
      <c r="I6" s="5">
        <v>0</v>
      </c>
      <c r="J6" s="6"/>
      <c r="K6" s="5">
        <v>44264.44</v>
      </c>
      <c r="L6" s="6"/>
      <c r="M6" s="5">
        <v>56619</v>
      </c>
      <c r="N6" s="6"/>
      <c r="O6" s="5">
        <v>68845.149999999994</v>
      </c>
      <c r="P6" s="6"/>
      <c r="Q6" s="5">
        <v>14668.31</v>
      </c>
      <c r="R6" s="6"/>
      <c r="S6" s="5">
        <v>6908.14</v>
      </c>
      <c r="T6" s="6"/>
      <c r="U6" s="5">
        <f t="shared" si="0"/>
        <v>191305.04</v>
      </c>
    </row>
    <row r="7" spans="1:21" x14ac:dyDescent="0.25">
      <c r="A7" s="4" t="s">
        <v>15</v>
      </c>
      <c r="B7" s="4"/>
      <c r="C7" s="5">
        <v>56700</v>
      </c>
      <c r="D7" s="6"/>
      <c r="E7" s="5">
        <v>202526.5</v>
      </c>
      <c r="F7" s="6"/>
      <c r="G7" s="5">
        <v>68375</v>
      </c>
      <c r="H7" s="6"/>
      <c r="I7" s="5">
        <v>12600</v>
      </c>
      <c r="J7" s="6"/>
      <c r="K7" s="5">
        <v>2401.25</v>
      </c>
      <c r="L7" s="6"/>
      <c r="M7" s="5">
        <v>0</v>
      </c>
      <c r="N7" s="6"/>
      <c r="O7" s="5">
        <v>0</v>
      </c>
      <c r="P7" s="6"/>
      <c r="Q7" s="5">
        <v>0</v>
      </c>
      <c r="R7" s="6"/>
      <c r="S7" s="5">
        <v>0</v>
      </c>
      <c r="T7" s="6"/>
      <c r="U7" s="5">
        <f t="shared" si="0"/>
        <v>342602.75</v>
      </c>
    </row>
    <row r="8" spans="1:21" x14ac:dyDescent="0.25">
      <c r="A8" s="4" t="s">
        <v>16</v>
      </c>
      <c r="B8" s="4"/>
      <c r="C8" s="5">
        <v>1411.6</v>
      </c>
      <c r="D8" s="6"/>
      <c r="E8" s="5">
        <v>4533</v>
      </c>
      <c r="F8" s="6"/>
      <c r="G8" s="5">
        <v>71046.2</v>
      </c>
      <c r="H8" s="6"/>
      <c r="I8" s="5">
        <v>150093</v>
      </c>
      <c r="J8" s="6"/>
      <c r="K8" s="5">
        <v>204029.3</v>
      </c>
      <c r="L8" s="6"/>
      <c r="M8" s="5">
        <v>150848.29999999999</v>
      </c>
      <c r="N8" s="6"/>
      <c r="O8" s="5">
        <v>64466.7</v>
      </c>
      <c r="P8" s="6"/>
      <c r="Q8" s="5">
        <v>6698.1</v>
      </c>
      <c r="R8" s="6"/>
      <c r="S8" s="5">
        <v>655.6</v>
      </c>
      <c r="T8" s="6"/>
      <c r="U8" s="5">
        <f t="shared" si="0"/>
        <v>653781.80000000005</v>
      </c>
    </row>
    <row r="9" spans="1:21" x14ac:dyDescent="0.25">
      <c r="A9" s="4" t="s">
        <v>18</v>
      </c>
      <c r="B9" s="4"/>
      <c r="C9" s="5">
        <v>74806.990000000005</v>
      </c>
      <c r="D9" s="6"/>
      <c r="E9" s="5">
        <v>82932.52</v>
      </c>
      <c r="F9" s="6"/>
      <c r="G9" s="5">
        <v>6480.1</v>
      </c>
      <c r="H9" s="6"/>
      <c r="I9" s="5">
        <v>24337.61</v>
      </c>
      <c r="J9" s="6"/>
      <c r="K9" s="5">
        <v>4814.83</v>
      </c>
      <c r="L9" s="6"/>
      <c r="M9" s="5">
        <v>33887.9</v>
      </c>
      <c r="N9" s="6"/>
      <c r="O9" s="5">
        <v>51110.96</v>
      </c>
      <c r="P9" s="6"/>
      <c r="Q9" s="5">
        <v>89235.6</v>
      </c>
      <c r="R9" s="6"/>
      <c r="S9" s="5">
        <v>274177.77</v>
      </c>
      <c r="T9" s="6"/>
      <c r="U9" s="5">
        <f t="shared" si="0"/>
        <v>641784.28</v>
      </c>
    </row>
    <row r="11" spans="1:21" x14ac:dyDescent="0.25">
      <c r="A11" s="4" t="s">
        <v>19</v>
      </c>
    </row>
    <row r="12" spans="1:21" x14ac:dyDescent="0.25">
      <c r="A12" s="8" t="s">
        <v>1</v>
      </c>
      <c r="C12" s="5">
        <v>648873</v>
      </c>
      <c r="D12" s="9"/>
      <c r="E12" s="10">
        <f>+C18</f>
        <v>666739.97470000002</v>
      </c>
      <c r="F12" s="10"/>
      <c r="G12" s="10">
        <f t="shared" ref="G12:S12" si="1">+E18</f>
        <v>701159.18119999999</v>
      </c>
      <c r="H12" s="10"/>
      <c r="I12" s="10">
        <f t="shared" si="1"/>
        <v>716797.21620000002</v>
      </c>
      <c r="J12" s="10"/>
      <c r="K12" s="10">
        <f t="shared" si="1"/>
        <v>523473.75870000001</v>
      </c>
      <c r="L12" s="10"/>
      <c r="M12" s="10">
        <f t="shared" si="1"/>
        <v>538692.10719999997</v>
      </c>
      <c r="N12" s="10"/>
      <c r="O12" s="10">
        <f t="shared" si="1"/>
        <v>554841.35219999996</v>
      </c>
      <c r="P12" s="10"/>
      <c r="Q12" s="10">
        <f t="shared" si="1"/>
        <v>574224.05649999995</v>
      </c>
      <c r="R12" s="10"/>
      <c r="S12" s="10">
        <f t="shared" si="1"/>
        <v>597852.43149999995</v>
      </c>
      <c r="U12" s="10">
        <f>+C12</f>
        <v>648873</v>
      </c>
    </row>
    <row r="13" spans="1:21" x14ac:dyDescent="0.25">
      <c r="A13" s="12" t="s">
        <v>20</v>
      </c>
      <c r="B13" s="7">
        <v>0.03</v>
      </c>
      <c r="C13" s="5">
        <f>+C4*$B$13</f>
        <v>-3.3E-3</v>
      </c>
      <c r="D13" s="5"/>
      <c r="E13" s="5">
        <f t="shared" ref="E13:S13" si="2">+E4*$B$13</f>
        <v>7479.7275</v>
      </c>
      <c r="F13" s="5"/>
      <c r="G13" s="5">
        <f t="shared" si="2"/>
        <v>7370.9549999999999</v>
      </c>
      <c r="H13" s="5"/>
      <c r="I13" s="5">
        <f t="shared" si="2"/>
        <v>5421.3705</v>
      </c>
      <c r="J13" s="5"/>
      <c r="K13" s="5">
        <f t="shared" si="2"/>
        <v>3933.855</v>
      </c>
      <c r="L13" s="5"/>
      <c r="M13" s="5">
        <f t="shared" si="2"/>
        <v>1829.25</v>
      </c>
      <c r="N13" s="5"/>
      <c r="O13" s="5">
        <f t="shared" si="2"/>
        <v>5937.1773000000003</v>
      </c>
      <c r="P13" s="5"/>
      <c r="Q13" s="5">
        <f t="shared" si="2"/>
        <v>5446.3499999999995</v>
      </c>
      <c r="R13" s="5"/>
      <c r="S13" s="5">
        <f t="shared" si="2"/>
        <v>4192.7064</v>
      </c>
      <c r="U13" s="10">
        <f>SUM(C13:T13)</f>
        <v>41611.388400000003</v>
      </c>
    </row>
    <row r="14" spans="1:21" x14ac:dyDescent="0.25">
      <c r="A14" s="12" t="s">
        <v>21</v>
      </c>
      <c r="B14" s="7">
        <v>0.2</v>
      </c>
      <c r="C14" s="5">
        <f>+C9*$B$14</f>
        <v>14961.398000000001</v>
      </c>
      <c r="D14" s="5"/>
      <c r="E14" s="5">
        <f t="shared" ref="E14:S14" si="3">+E9*$B$14</f>
        <v>16586.504000000001</v>
      </c>
      <c r="F14" s="5"/>
      <c r="G14" s="5">
        <f t="shared" si="3"/>
        <v>1296.0200000000002</v>
      </c>
      <c r="H14" s="5"/>
      <c r="I14" s="5">
        <f t="shared" si="3"/>
        <v>4867.5219999999999</v>
      </c>
      <c r="J14" s="5"/>
      <c r="K14" s="5">
        <f t="shared" si="3"/>
        <v>962.96600000000001</v>
      </c>
      <c r="L14" s="5"/>
      <c r="M14" s="5">
        <f t="shared" si="3"/>
        <v>6777.5800000000008</v>
      </c>
      <c r="N14" s="5"/>
      <c r="O14" s="5">
        <f t="shared" si="3"/>
        <v>10222.192000000001</v>
      </c>
      <c r="P14" s="5"/>
      <c r="Q14" s="5">
        <f t="shared" si="3"/>
        <v>17847.120000000003</v>
      </c>
      <c r="R14" s="5"/>
      <c r="S14" s="5">
        <f t="shared" si="3"/>
        <v>54835.554000000004</v>
      </c>
      <c r="U14" s="10">
        <f t="shared" ref="U14:U16" si="4">SUM(C14:T14)</f>
        <v>128356.856</v>
      </c>
    </row>
    <row r="15" spans="1:21" x14ac:dyDescent="0.25">
      <c r="A15" s="12" t="s">
        <v>24</v>
      </c>
      <c r="B15" s="7">
        <v>0.05</v>
      </c>
      <c r="C15" s="5">
        <f>+C7*$B$15</f>
        <v>2835</v>
      </c>
      <c r="D15" s="5"/>
      <c r="E15" s="5">
        <f t="shared" ref="E15:S15" si="5">+E7*$B$15</f>
        <v>10126.325000000001</v>
      </c>
      <c r="F15" s="5"/>
      <c r="G15" s="5">
        <f t="shared" si="5"/>
        <v>3418.75</v>
      </c>
      <c r="H15" s="5"/>
      <c r="I15" s="5">
        <f t="shared" si="5"/>
        <v>630</v>
      </c>
      <c r="J15" s="5"/>
      <c r="K15" s="5">
        <f t="shared" si="5"/>
        <v>120.0625</v>
      </c>
      <c r="L15" s="5"/>
      <c r="M15" s="5">
        <f t="shared" si="5"/>
        <v>0</v>
      </c>
      <c r="N15" s="5"/>
      <c r="O15" s="5">
        <f t="shared" si="5"/>
        <v>0</v>
      </c>
      <c r="P15" s="5"/>
      <c r="Q15" s="5">
        <f t="shared" si="5"/>
        <v>0</v>
      </c>
      <c r="R15" s="5"/>
      <c r="S15" s="5">
        <f t="shared" si="5"/>
        <v>0</v>
      </c>
      <c r="U15" s="10">
        <f t="shared" si="4"/>
        <v>17130.137500000001</v>
      </c>
    </row>
    <row r="16" spans="1:21" x14ac:dyDescent="0.25">
      <c r="A16" s="12" t="s">
        <v>25</v>
      </c>
      <c r="B16" s="7">
        <v>0.05</v>
      </c>
      <c r="C16" s="5">
        <f>+C8*$B$16</f>
        <v>70.58</v>
      </c>
      <c r="D16" s="5"/>
      <c r="E16" s="5">
        <f t="shared" ref="E16:S16" si="6">+E8*$B$16</f>
        <v>226.65</v>
      </c>
      <c r="F16" s="5"/>
      <c r="G16" s="5">
        <f t="shared" si="6"/>
        <v>3552.31</v>
      </c>
      <c r="H16" s="5"/>
      <c r="I16" s="5">
        <f t="shared" si="6"/>
        <v>7504.6500000000005</v>
      </c>
      <c r="J16" s="5"/>
      <c r="K16" s="5">
        <f t="shared" si="6"/>
        <v>10201.465</v>
      </c>
      <c r="L16" s="5"/>
      <c r="M16" s="5">
        <f t="shared" si="6"/>
        <v>7542.415</v>
      </c>
      <c r="N16" s="5"/>
      <c r="O16" s="5">
        <f t="shared" si="6"/>
        <v>3223.335</v>
      </c>
      <c r="P16" s="5"/>
      <c r="Q16" s="5">
        <f t="shared" si="6"/>
        <v>334.90500000000003</v>
      </c>
      <c r="R16" s="5"/>
      <c r="S16" s="5">
        <f t="shared" si="6"/>
        <v>32.78</v>
      </c>
      <c r="U16" s="10">
        <f t="shared" si="4"/>
        <v>32689.089999999997</v>
      </c>
    </row>
    <row r="17" spans="1:21" x14ac:dyDescent="0.25">
      <c r="A17" s="12" t="s">
        <v>22</v>
      </c>
      <c r="B17" s="4"/>
      <c r="C17" s="5">
        <v>0</v>
      </c>
      <c r="D17" s="6"/>
      <c r="E17" s="5">
        <v>0</v>
      </c>
      <c r="F17" s="6"/>
      <c r="G17" s="5">
        <v>0</v>
      </c>
      <c r="H17" s="6"/>
      <c r="I17" s="5">
        <v>-211747</v>
      </c>
      <c r="J17" s="6"/>
      <c r="K17" s="5">
        <v>0</v>
      </c>
      <c r="L17" s="6"/>
      <c r="M17" s="5">
        <v>0</v>
      </c>
      <c r="N17" s="6"/>
      <c r="O17" s="5">
        <v>0</v>
      </c>
      <c r="P17" s="6"/>
      <c r="Q17" s="5">
        <v>0</v>
      </c>
      <c r="R17" s="6"/>
      <c r="S17" s="5">
        <v>0</v>
      </c>
      <c r="U17" s="5">
        <f>ROUND(SUM(C17:S17),5)</f>
        <v>-211747</v>
      </c>
    </row>
    <row r="18" spans="1:21" ht="15.75" thickBot="1" x14ac:dyDescent="0.3">
      <c r="A18" s="8" t="s">
        <v>23</v>
      </c>
      <c r="C18" s="11">
        <f>SUM(C12:C17)</f>
        <v>666739.97470000002</v>
      </c>
      <c r="D18" s="11"/>
      <c r="E18" s="11">
        <f t="shared" ref="E18:U18" si="7">SUM(E12:E17)</f>
        <v>701159.18119999999</v>
      </c>
      <c r="F18" s="11"/>
      <c r="G18" s="11">
        <f t="shared" si="7"/>
        <v>716797.21620000002</v>
      </c>
      <c r="H18" s="11"/>
      <c r="I18" s="11">
        <f t="shared" si="7"/>
        <v>523473.75870000001</v>
      </c>
      <c r="J18" s="11"/>
      <c r="K18" s="11">
        <f t="shared" si="7"/>
        <v>538692.10719999997</v>
      </c>
      <c r="L18" s="11"/>
      <c r="M18" s="11">
        <f t="shared" si="7"/>
        <v>554841.35219999996</v>
      </c>
      <c r="N18" s="11"/>
      <c r="O18" s="11">
        <f t="shared" si="7"/>
        <v>574224.05649999995</v>
      </c>
      <c r="P18" s="11"/>
      <c r="Q18" s="11">
        <f t="shared" si="7"/>
        <v>597852.43149999995</v>
      </c>
      <c r="R18" s="11"/>
      <c r="S18" s="11">
        <f t="shared" si="7"/>
        <v>656913.4719</v>
      </c>
      <c r="U18" s="11">
        <f t="shared" si="7"/>
        <v>656913.4719</v>
      </c>
    </row>
    <row r="19" spans="1:21" x14ac:dyDescent="0.25">
      <c r="A19" s="4"/>
      <c r="C19" s="5"/>
    </row>
    <row r="20" spans="1:21" x14ac:dyDescent="0.25">
      <c r="A20" s="4" t="s">
        <v>26</v>
      </c>
      <c r="C20" s="5"/>
    </row>
    <row r="21" spans="1:21" x14ac:dyDescent="0.25">
      <c r="A21" s="8" t="s">
        <v>1</v>
      </c>
      <c r="C21" s="5">
        <v>40000</v>
      </c>
      <c r="D21" s="9"/>
      <c r="E21" s="10">
        <f>+C23</f>
        <v>40000</v>
      </c>
      <c r="F21" s="10"/>
      <c r="G21" s="10">
        <f t="shared" ref="G21" si="8">+E23</f>
        <v>40000</v>
      </c>
      <c r="H21" s="10"/>
      <c r="I21" s="10">
        <f t="shared" ref="I21" si="9">+G23</f>
        <v>32000</v>
      </c>
      <c r="J21" s="10"/>
      <c r="K21" s="10">
        <f t="shared" ref="K21" si="10">+I23</f>
        <v>32000</v>
      </c>
      <c r="L21" s="10"/>
      <c r="M21" s="10">
        <f t="shared" ref="M21" si="11">+K23</f>
        <v>32000</v>
      </c>
      <c r="N21" s="10"/>
      <c r="O21" s="10">
        <f t="shared" ref="O21" si="12">+M23</f>
        <v>32000</v>
      </c>
      <c r="P21" s="10"/>
      <c r="Q21" s="10">
        <f t="shared" ref="Q21" si="13">+O23</f>
        <v>30833.75</v>
      </c>
      <c r="R21" s="10"/>
      <c r="S21" s="10">
        <f t="shared" ref="S21" si="14">+Q23</f>
        <v>30833.75</v>
      </c>
      <c r="U21" s="10">
        <f>+C21</f>
        <v>40000</v>
      </c>
    </row>
    <row r="22" spans="1:21" x14ac:dyDescent="0.25">
      <c r="A22" s="12" t="s">
        <v>27</v>
      </c>
      <c r="B22" s="4"/>
      <c r="C22" s="5">
        <v>0</v>
      </c>
      <c r="D22" s="6"/>
      <c r="E22" s="5">
        <v>0</v>
      </c>
      <c r="F22" s="6"/>
      <c r="G22" s="5">
        <v>-8000</v>
      </c>
      <c r="H22" s="6"/>
      <c r="I22" s="5">
        <v>0</v>
      </c>
      <c r="J22" s="6"/>
      <c r="K22" s="5">
        <v>0</v>
      </c>
      <c r="L22" s="6"/>
      <c r="M22" s="5">
        <v>0</v>
      </c>
      <c r="N22" s="6"/>
      <c r="O22" s="5">
        <v>-1166.25</v>
      </c>
      <c r="P22" s="6"/>
      <c r="Q22" s="5">
        <v>0</v>
      </c>
      <c r="R22" s="6"/>
      <c r="S22" s="5">
        <v>-5718.75</v>
      </c>
      <c r="U22" s="5">
        <f>SUM(C22:S22)</f>
        <v>-14885</v>
      </c>
    </row>
    <row r="23" spans="1:21" ht="15.75" thickBot="1" x14ac:dyDescent="0.3">
      <c r="A23" s="8" t="s">
        <v>23</v>
      </c>
      <c r="C23" s="11">
        <f>SUM(C21:C22)</f>
        <v>40000</v>
      </c>
      <c r="D23" s="11"/>
      <c r="E23" s="11">
        <f>SUM(E21:E22)</f>
        <v>40000</v>
      </c>
      <c r="F23" s="11"/>
      <c r="G23" s="11">
        <f>SUM(G21:G22)</f>
        <v>32000</v>
      </c>
      <c r="H23" s="11"/>
      <c r="I23" s="11">
        <f>SUM(I21:I22)</f>
        <v>32000</v>
      </c>
      <c r="J23" s="11"/>
      <c r="K23" s="11">
        <f>SUM(K21:K22)</f>
        <v>32000</v>
      </c>
      <c r="L23" s="11"/>
      <c r="M23" s="11">
        <f>SUM(M21:M22)</f>
        <v>32000</v>
      </c>
      <c r="N23" s="11"/>
      <c r="O23" s="11">
        <f>SUM(O21:O22)</f>
        <v>30833.75</v>
      </c>
      <c r="P23" s="11"/>
      <c r="Q23" s="11">
        <f>SUM(Q21:Q22)</f>
        <v>30833.75</v>
      </c>
      <c r="R23" s="11"/>
      <c r="S23" s="11">
        <f>SUM(S21:S22)</f>
        <v>25115</v>
      </c>
      <c r="U23" s="11">
        <f>SUM(U21:U22)</f>
        <v>25115</v>
      </c>
    </row>
    <row r="25" spans="1:21" x14ac:dyDescent="0.25">
      <c r="A25" s="4" t="s">
        <v>28</v>
      </c>
      <c r="C25" s="5"/>
    </row>
    <row r="26" spans="1:21" x14ac:dyDescent="0.25">
      <c r="A26" s="8" t="s">
        <v>1</v>
      </c>
      <c r="C26" s="5">
        <v>212592</v>
      </c>
      <c r="D26" s="9"/>
      <c r="E26" s="10">
        <f>+C28</f>
        <v>212592</v>
      </c>
      <c r="F26" s="10"/>
      <c r="G26" s="10">
        <f t="shared" ref="G26" si="15">+E28</f>
        <v>212592</v>
      </c>
      <c r="H26" s="10"/>
      <c r="I26" s="10">
        <f t="shared" ref="I26" si="16">+G28</f>
        <v>201307.56</v>
      </c>
      <c r="J26" s="10"/>
      <c r="K26" s="10">
        <f t="shared" ref="K26" si="17">+I28</f>
        <v>201307.56</v>
      </c>
      <c r="L26" s="10"/>
      <c r="M26" s="10">
        <f t="shared" ref="M26" si="18">+K28</f>
        <v>201307.56</v>
      </c>
      <c r="N26" s="10"/>
      <c r="O26" s="10">
        <f t="shared" ref="O26" si="19">+M28</f>
        <v>201307.56</v>
      </c>
      <c r="P26" s="10"/>
      <c r="Q26" s="10">
        <f t="shared" ref="Q26" si="20">+O28</f>
        <v>201307.56</v>
      </c>
      <c r="R26" s="10"/>
      <c r="S26" s="10">
        <f t="shared" ref="S26" si="21">+Q28</f>
        <v>201307.56</v>
      </c>
      <c r="U26" s="10">
        <f>+C26</f>
        <v>212592</v>
      </c>
    </row>
    <row r="27" spans="1:21" x14ac:dyDescent="0.25">
      <c r="A27" s="4" t="s">
        <v>29</v>
      </c>
      <c r="B27" s="4"/>
      <c r="C27" s="5">
        <v>0</v>
      </c>
      <c r="D27" s="6"/>
      <c r="E27" s="5">
        <v>0</v>
      </c>
      <c r="F27" s="6"/>
      <c r="G27" s="5">
        <v>-11284.44</v>
      </c>
      <c r="H27" s="6"/>
      <c r="I27" s="5">
        <v>0</v>
      </c>
      <c r="J27" s="6"/>
      <c r="K27" s="5">
        <v>0</v>
      </c>
      <c r="L27" s="6"/>
      <c r="M27" s="5">
        <v>0</v>
      </c>
      <c r="N27" s="6"/>
      <c r="O27" s="5">
        <v>0</v>
      </c>
      <c r="P27" s="6"/>
      <c r="Q27" s="5">
        <v>0</v>
      </c>
      <c r="R27" s="6"/>
      <c r="S27" s="5">
        <v>0</v>
      </c>
      <c r="U27" s="10">
        <f>SUM(C27:S27)</f>
        <v>-11284.44</v>
      </c>
    </row>
    <row r="28" spans="1:21" ht="15.75" thickBot="1" x14ac:dyDescent="0.3">
      <c r="A28" s="8" t="s">
        <v>23</v>
      </c>
      <c r="C28" s="11">
        <f>SUM(C26:C27)</f>
        <v>212592</v>
      </c>
      <c r="D28" s="11"/>
      <c r="E28" s="11">
        <f>SUM(E26:E27)</f>
        <v>212592</v>
      </c>
      <c r="F28" s="11"/>
      <c r="G28" s="11">
        <f>SUM(G26:G27)</f>
        <v>201307.56</v>
      </c>
      <c r="H28" s="11"/>
      <c r="I28" s="11">
        <f>SUM(I26:I27)</f>
        <v>201307.56</v>
      </c>
      <c r="J28" s="11"/>
      <c r="K28" s="11">
        <f>SUM(K26:K27)</f>
        <v>201307.56</v>
      </c>
      <c r="L28" s="11"/>
      <c r="M28" s="11">
        <f>SUM(M26:M27)</f>
        <v>201307.56</v>
      </c>
      <c r="N28" s="11"/>
      <c r="O28" s="11">
        <f>SUM(O26:O27)</f>
        <v>201307.56</v>
      </c>
      <c r="P28" s="11"/>
      <c r="Q28" s="11">
        <f>SUM(Q26:Q27)</f>
        <v>201307.56</v>
      </c>
      <c r="R28" s="11"/>
      <c r="S28" s="11">
        <f>SUM(S26:S27)</f>
        <v>201307.56</v>
      </c>
      <c r="U28" s="11">
        <f>SUM(U26:U27)</f>
        <v>201307.56</v>
      </c>
    </row>
    <row r="30" spans="1:21" x14ac:dyDescent="0.25">
      <c r="A30" s="4" t="s">
        <v>30</v>
      </c>
    </row>
    <row r="31" spans="1:21" x14ac:dyDescent="0.25">
      <c r="A31" s="8" t="s">
        <v>1</v>
      </c>
      <c r="C31" s="5">
        <v>643978</v>
      </c>
      <c r="D31" s="9"/>
      <c r="E31" s="10">
        <f>+C33</f>
        <v>643978</v>
      </c>
      <c r="F31" s="10"/>
      <c r="G31" s="10">
        <f t="shared" ref="G31" si="22">+E33</f>
        <v>643978</v>
      </c>
      <c r="H31" s="10"/>
      <c r="I31" s="10">
        <f t="shared" ref="I31" si="23">+G33</f>
        <v>643978</v>
      </c>
      <c r="J31" s="10"/>
      <c r="K31" s="10">
        <f t="shared" ref="K31" si="24">+I33</f>
        <v>643978</v>
      </c>
      <c r="L31" s="10"/>
      <c r="M31" s="10">
        <f t="shared" ref="M31" si="25">+K33</f>
        <v>666110.22</v>
      </c>
      <c r="N31" s="10"/>
      <c r="O31" s="10">
        <f t="shared" ref="O31" si="26">+M33</f>
        <v>694419.72</v>
      </c>
      <c r="P31" s="10"/>
      <c r="Q31" s="10">
        <f t="shared" ref="Q31" si="27">+O33</f>
        <v>728842.29499999993</v>
      </c>
      <c r="R31" s="10"/>
      <c r="S31" s="10">
        <f t="shared" ref="S31" si="28">+Q33</f>
        <v>736176.45</v>
      </c>
      <c r="U31" s="10">
        <f>+C31</f>
        <v>643978</v>
      </c>
    </row>
    <row r="32" spans="1:21" x14ac:dyDescent="0.25">
      <c r="A32" s="12" t="s">
        <v>31</v>
      </c>
      <c r="B32" s="7">
        <v>0.5</v>
      </c>
      <c r="C32" s="5">
        <f>+C6*0.5</f>
        <v>0</v>
      </c>
      <c r="D32" s="5"/>
      <c r="E32" s="5">
        <f t="shared" ref="E32:S32" si="29">+E6*0.5</f>
        <v>0</v>
      </c>
      <c r="F32" s="5"/>
      <c r="G32" s="5">
        <f t="shared" si="29"/>
        <v>0</v>
      </c>
      <c r="H32" s="5"/>
      <c r="I32" s="5">
        <f t="shared" si="29"/>
        <v>0</v>
      </c>
      <c r="J32" s="5"/>
      <c r="K32" s="5">
        <f t="shared" si="29"/>
        <v>22132.22</v>
      </c>
      <c r="L32" s="5"/>
      <c r="M32" s="5">
        <f t="shared" si="29"/>
        <v>28309.5</v>
      </c>
      <c r="N32" s="5"/>
      <c r="O32" s="5">
        <f t="shared" si="29"/>
        <v>34422.574999999997</v>
      </c>
      <c r="P32" s="5"/>
      <c r="Q32" s="5">
        <f t="shared" si="29"/>
        <v>7334.1549999999997</v>
      </c>
      <c r="R32" s="5"/>
      <c r="S32" s="5">
        <f t="shared" si="29"/>
        <v>3454.07</v>
      </c>
      <c r="U32" s="10">
        <f>SUM(C32:T32)</f>
        <v>95652.52</v>
      </c>
    </row>
    <row r="33" spans="1:21" ht="15.75" thickBot="1" x14ac:dyDescent="0.3">
      <c r="A33" s="8" t="s">
        <v>23</v>
      </c>
      <c r="C33" s="11">
        <f>SUM(C31:C32)</f>
        <v>643978</v>
      </c>
      <c r="D33" s="11"/>
      <c r="E33" s="11">
        <f>SUM(E31:E32)</f>
        <v>643978</v>
      </c>
      <c r="F33" s="11"/>
      <c r="G33" s="11">
        <f>SUM(G31:G32)</f>
        <v>643978</v>
      </c>
      <c r="H33" s="11"/>
      <c r="I33" s="11">
        <f>SUM(I31:I32)</f>
        <v>643978</v>
      </c>
      <c r="J33" s="11"/>
      <c r="K33" s="11">
        <f>SUM(K31:K32)</f>
        <v>666110.22</v>
      </c>
      <c r="L33" s="11"/>
      <c r="M33" s="11">
        <f>SUM(M31:M32)</f>
        <v>694419.72</v>
      </c>
      <c r="N33" s="11"/>
      <c r="O33" s="11">
        <f>SUM(O31:O32)</f>
        <v>728842.29499999993</v>
      </c>
      <c r="P33" s="11"/>
      <c r="Q33" s="11">
        <f>SUM(Q31:Q32)</f>
        <v>736176.45</v>
      </c>
      <c r="R33" s="11"/>
      <c r="S33" s="11">
        <f>SUM(S31:S32)</f>
        <v>739630.5199999999</v>
      </c>
      <c r="U33" s="11">
        <f>SUM(U31:U32)</f>
        <v>739630.52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Stevens</dc:creator>
  <cp:lastModifiedBy>Ashleigh Hudson</cp:lastModifiedBy>
  <dcterms:created xsi:type="dcterms:W3CDTF">2022-01-19T18:58:18Z</dcterms:created>
  <dcterms:modified xsi:type="dcterms:W3CDTF">2022-01-20T00:44:55Z</dcterms:modified>
</cp:coreProperties>
</file>